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82E6D591-1670-436B-8FAF-6BB3DB6FFBFD}" xr6:coauthVersionLast="47" xr6:coauthVersionMax="47" xr10:uidLastSave="{00000000-0000-0000-0000-000000000000}"/>
  <bookViews>
    <workbookView xWindow="28680" yWindow="-120" windowWidth="29040" windowHeight="15720" tabRatio="896" firstSheet="1" activeTab="1" xr2:uid="{00000000-000D-0000-FFFF-FFFF00000000}"/>
  </bookViews>
  <sheets>
    <sheet name="様式(1)（鑑）" sheetId="76" state="hidden" r:id="rId1"/>
    <sheet name="【ｼｰﾄ1】様式（鑑）" sheetId="86" r:id="rId2"/>
    <sheet name="【ｼｰﾄ2】様式（鑑） (別紙)" sheetId="87" r:id="rId3"/>
    <sheet name="【ｼｰﾄ3】 見積書合計金額の内訳明細書" sheetId="85" r:id="rId4"/>
    <sheet name="【ｼｰﾄ4】材料費・労務費 明細" sheetId="84" r:id="rId5"/>
    <sheet name="【ｼｰﾄ5】法定福利費・建退共掛金 明細" sheetId="78" r:id="rId6"/>
    <sheet name="【ｼｰﾄ6】安全衛生経費 確認表" sheetId="79" r:id="rId7"/>
    <sheet name="【ｼｰﾄ7】安全衛生経費 明細" sheetId="80" r:id="rId8"/>
  </sheets>
  <definedNames>
    <definedName name="_xlnm.Print_Area" localSheetId="1">'【ｼｰﾄ1】様式（鑑）'!$B$1:$AE$39</definedName>
    <definedName name="_xlnm.Print_Area" localSheetId="2">'【ｼｰﾄ2】様式（鑑） (別紙)'!$B$2:$AE$27</definedName>
    <definedName name="_xlnm.Print_Area" localSheetId="3">'【ｼｰﾄ3】 見積書合計金額の内訳明細書'!$B$1:$P$51</definedName>
    <definedName name="_xlnm.Print_Area" localSheetId="4">'【ｼｰﾄ4】材料費・労務費 明細'!$B$2:$P$41</definedName>
    <definedName name="_xlnm.Print_Area" localSheetId="5">'【ｼｰﾄ5】法定福利費・建退共掛金 明細'!$B$2:$L$27</definedName>
    <definedName name="_xlnm.Print_Area" localSheetId="6">'【ｼｰﾄ6】安全衛生経費 確認表'!$B$2:$K$51</definedName>
    <definedName name="_xlnm.Print_Area" localSheetId="7">'【ｼｰﾄ7】安全衛生経費 明細'!$B$2:$K$60</definedName>
    <definedName name="_xlnm.Print_Area" localSheetId="0">'様式(1)（鑑）'!$B$2:$AE$51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78" l="1"/>
  <c r="J24" i="78"/>
  <c r="J22" i="78"/>
  <c r="J15" i="78"/>
  <c r="N35" i="86"/>
  <c r="N32" i="86"/>
  <c r="N31" i="86"/>
  <c r="K27" i="85" a="1"/>
  <c r="K27" i="85" s="1"/>
  <c r="K17" i="85" a="1"/>
  <c r="K17" i="85" s="1"/>
  <c r="K7" i="85" a="1"/>
  <c r="K7" i="85" s="1"/>
  <c r="K26" i="84" a="1"/>
  <c r="K26" i="84" s="1"/>
  <c r="K17" i="84" a="1"/>
  <c r="K17" i="84" s="1"/>
  <c r="K8" i="84" a="1"/>
  <c r="K8" i="84" s="1"/>
  <c r="M37" i="84"/>
  <c r="M38" i="84"/>
  <c r="Z23" i="85"/>
  <c r="M35" i="84" l="1"/>
  <c r="M39" i="85"/>
  <c r="M38" i="85" l="1"/>
  <c r="M37" i="85"/>
  <c r="M34" i="85"/>
  <c r="Z33" i="85"/>
  <c r="AA33" i="85" s="1"/>
  <c r="M32" i="85"/>
  <c r="M31" i="85"/>
  <c r="M30" i="85"/>
  <c r="M29" i="85"/>
  <c r="M28" i="85"/>
  <c r="M24" i="85"/>
  <c r="AA23" i="85"/>
  <c r="M22" i="85"/>
  <c r="M21" i="85"/>
  <c r="M20" i="85"/>
  <c r="M19" i="85"/>
  <c r="M18" i="85"/>
  <c r="M14" i="85"/>
  <c r="Z13" i="85"/>
  <c r="AA13" i="85" s="1"/>
  <c r="M12" i="85"/>
  <c r="M11" i="85"/>
  <c r="M10" i="85"/>
  <c r="M9" i="85"/>
  <c r="M8" i="85"/>
  <c r="N39" i="76" l="1"/>
  <c r="N11" i="87"/>
  <c r="N32" i="76"/>
  <c r="M7" i="85"/>
  <c r="N33" i="76"/>
  <c r="M27" i="85"/>
  <c r="N30" i="86" s="1"/>
  <c r="M17" i="85"/>
  <c r="N29" i="86" s="1"/>
  <c r="F10" i="78"/>
  <c r="E53" i="80"/>
  <c r="M33" i="84"/>
  <c r="Z31" i="84"/>
  <c r="AA31" i="84" s="1"/>
  <c r="M31" i="84"/>
  <c r="M30" i="84"/>
  <c r="M29" i="84"/>
  <c r="M28" i="84"/>
  <c r="M27" i="84"/>
  <c r="M24" i="84"/>
  <c r="Z22" i="84"/>
  <c r="AA22" i="84" s="1"/>
  <c r="M22" i="84"/>
  <c r="M21" i="84"/>
  <c r="M20" i="84"/>
  <c r="M19" i="84"/>
  <c r="M18" i="84"/>
  <c r="M15" i="84"/>
  <c r="Z13" i="84"/>
  <c r="AA13" i="84" s="1"/>
  <c r="M13" i="84"/>
  <c r="M12" i="84"/>
  <c r="M11" i="84"/>
  <c r="M10" i="84"/>
  <c r="M9" i="84"/>
  <c r="N28" i="86" l="1"/>
  <c r="N38" i="76"/>
  <c r="N10" i="87"/>
  <c r="J14" i="78"/>
  <c r="N31" i="76"/>
  <c r="AA38" i="84"/>
  <c r="E22" i="78" s="1"/>
  <c r="M17" i="84"/>
  <c r="M26" i="84"/>
  <c r="I53" i="80"/>
  <c r="I54" i="80" s="1"/>
  <c r="I47" i="80"/>
  <c r="I46" i="80"/>
  <c r="I45" i="80"/>
  <c r="I44" i="80"/>
  <c r="I43" i="80"/>
  <c r="I42" i="80"/>
  <c r="I41" i="80"/>
  <c r="I40" i="80"/>
  <c r="I39" i="80"/>
  <c r="I38" i="80"/>
  <c r="I37" i="80"/>
  <c r="I36" i="80"/>
  <c r="I35" i="80"/>
  <c r="I34" i="80"/>
  <c r="I33" i="80"/>
  <c r="I32" i="80"/>
  <c r="I31" i="80"/>
  <c r="I30" i="80"/>
  <c r="I29" i="80"/>
  <c r="I28" i="80"/>
  <c r="I27" i="80"/>
  <c r="I26" i="80"/>
  <c r="I25" i="80"/>
  <c r="I24" i="80"/>
  <c r="I23" i="80"/>
  <c r="I22" i="80"/>
  <c r="I21" i="80"/>
  <c r="I20" i="80"/>
  <c r="I19" i="80"/>
  <c r="I18" i="80"/>
  <c r="I17" i="80"/>
  <c r="I16" i="80"/>
  <c r="I15" i="80"/>
  <c r="I14" i="80"/>
  <c r="I13" i="80"/>
  <c r="I12" i="80"/>
  <c r="I11" i="80"/>
  <c r="I48" i="80" s="1"/>
  <c r="J23" i="78"/>
  <c r="N29" i="76" l="1"/>
  <c r="N30" i="76"/>
  <c r="M8" i="84"/>
  <c r="I56" i="80"/>
  <c r="N44" i="76" s="1"/>
  <c r="J13" i="78"/>
  <c r="J11" i="78"/>
  <c r="J12" i="78"/>
  <c r="J17" i="78" l="1"/>
  <c r="M43" i="85" s="1"/>
  <c r="N33" i="86" s="1"/>
  <c r="N14" i="87"/>
  <c r="M44" i="85"/>
  <c r="N13" i="87"/>
  <c r="N41" i="76"/>
  <c r="N16" i="87"/>
  <c r="N28" i="76"/>
  <c r="N27" i="76" s="1"/>
  <c r="N42" i="76"/>
  <c r="M48" i="85" l="1"/>
  <c r="N34" i="86"/>
  <c r="J22" i="76"/>
  <c r="W22" i="76" s="1"/>
  <c r="J23" i="76" s="1"/>
  <c r="J22" i="86"/>
  <c r="W22" i="86" s="1"/>
  <c r="J23" i="86" s="1"/>
  <c r="N27" i="86"/>
  <c r="AC27" i="8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27" authorId="0" shapeId="0" xr:uid="{5111D9BA-F3EA-4C71-9742-D45C2381B372}">
      <text>
        <r>
          <rPr>
            <b/>
            <sz val="9"/>
            <color indexed="81"/>
            <rFont val="MS P ゴシック"/>
            <family val="3"/>
            <charset val="128"/>
          </rPr>
          <t xml:space="preserve">! が表示される：
</t>
        </r>
        <r>
          <rPr>
            <sz val="9"/>
            <color indexed="81"/>
            <rFont val="MS P ゴシック"/>
            <family val="3"/>
            <charset val="128"/>
          </rPr>
          <t>「【ｼｰﾄ3】 見積書合計金額の内訳明細書」の合計額と一致しているかご確認ください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<sst xmlns="http://schemas.openxmlformats.org/spreadsheetml/2006/main" count="431" uniqueCount="181">
  <si>
    <t>見積番号</t>
    <rPh sb="0" eb="2">
      <t>ミツモ</t>
    </rPh>
    <rPh sb="2" eb="4">
      <t>バンゴウ</t>
    </rPh>
    <phoneticPr fontId="7"/>
  </si>
  <si>
    <t>見　積　書</t>
    <rPh sb="0" eb="1">
      <t>ミ</t>
    </rPh>
    <rPh sb="2" eb="3">
      <t>セキ</t>
    </rPh>
    <rPh sb="4" eb="5">
      <t>ショ</t>
    </rPh>
    <phoneticPr fontId="7"/>
  </si>
  <si>
    <t>令和</t>
    <rPh sb="0" eb="2">
      <t>レイワ</t>
    </rPh>
    <phoneticPr fontId="7"/>
  </si>
  <si>
    <t>年</t>
    <rPh sb="0" eb="1">
      <t>ネン</t>
    </rPh>
    <phoneticPr fontId="7"/>
  </si>
  <si>
    <t>月</t>
    <rPh sb="0" eb="1">
      <t>ガツ</t>
    </rPh>
    <phoneticPr fontId="7"/>
  </si>
  <si>
    <t>日</t>
    <rPh sb="0" eb="1">
      <t>ニチ</t>
    </rPh>
    <phoneticPr fontId="7"/>
  </si>
  <si>
    <t>御中</t>
    <rPh sb="0" eb="2">
      <t>オンチュウ</t>
    </rPh>
    <phoneticPr fontId="7"/>
  </si>
  <si>
    <t>会社名　</t>
    <rPh sb="0" eb="2">
      <t>カイシャ</t>
    </rPh>
    <rPh sb="2" eb="3">
      <t>メイ</t>
    </rPh>
    <phoneticPr fontId="3"/>
  </si>
  <si>
    <t>所属部門/担当</t>
    <rPh sb="0" eb="2">
      <t>ショゾク</t>
    </rPh>
    <rPh sb="2" eb="4">
      <t>ブモン</t>
    </rPh>
    <rPh sb="5" eb="7">
      <t>タントウ</t>
    </rPh>
    <phoneticPr fontId="3"/>
  </si>
  <si>
    <t>住所:</t>
    <rPh sb="0" eb="2">
      <t>ジュウショ</t>
    </rPh>
    <phoneticPr fontId="3"/>
  </si>
  <si>
    <t>TEL:</t>
    <phoneticPr fontId="3"/>
  </si>
  <si>
    <t>-</t>
    <phoneticPr fontId="3"/>
  </si>
  <si>
    <t>FAX:</t>
    <phoneticPr fontId="3"/>
  </si>
  <si>
    <t>工 事 名</t>
    <rPh sb="0" eb="1">
      <t>コウ</t>
    </rPh>
    <rPh sb="2" eb="3">
      <t>コト</t>
    </rPh>
    <rPh sb="4" eb="5">
      <t>メイ</t>
    </rPh>
    <phoneticPr fontId="7"/>
  </si>
  <si>
    <t>工 事 場 所</t>
    <rPh sb="0" eb="1">
      <t>コウ</t>
    </rPh>
    <rPh sb="2" eb="3">
      <t>コト</t>
    </rPh>
    <rPh sb="4" eb="5">
      <t>バ</t>
    </rPh>
    <rPh sb="6" eb="7">
      <t>ショ</t>
    </rPh>
    <phoneticPr fontId="7"/>
  </si>
  <si>
    <t>見積有効期限</t>
    <rPh sb="0" eb="6">
      <t>ミツモリユウコウキゲン</t>
    </rPh>
    <phoneticPr fontId="7"/>
  </si>
  <si>
    <t>月</t>
    <rPh sb="0" eb="1">
      <t>ゲツ</t>
    </rPh>
    <phoneticPr fontId="7"/>
  </si>
  <si>
    <t>まで</t>
    <phoneticPr fontId="7"/>
  </si>
  <si>
    <t>支 払 条 件</t>
    <rPh sb="0" eb="1">
      <t>シ</t>
    </rPh>
    <rPh sb="2" eb="3">
      <t>フツ</t>
    </rPh>
    <rPh sb="4" eb="5">
      <t>ジョウ</t>
    </rPh>
    <rPh sb="6" eb="7">
      <t>ケン</t>
    </rPh>
    <phoneticPr fontId="7"/>
  </si>
  <si>
    <t>工 期</t>
    <rPh sb="0" eb="1">
      <t>コウ</t>
    </rPh>
    <rPh sb="2" eb="3">
      <t>キ</t>
    </rPh>
    <phoneticPr fontId="7"/>
  </si>
  <si>
    <t>自</t>
    <rPh sb="0" eb="1">
      <t>ジ</t>
    </rPh>
    <phoneticPr fontId="7"/>
  </si>
  <si>
    <t>至</t>
    <rPh sb="0" eb="1">
      <t>イタ</t>
    </rPh>
    <phoneticPr fontId="7"/>
  </si>
  <si>
    <t>受 渡 場 所</t>
    <rPh sb="0" eb="1">
      <t>ウ</t>
    </rPh>
    <rPh sb="2" eb="3">
      <t>ワタ</t>
    </rPh>
    <rPh sb="4" eb="5">
      <t>バ</t>
    </rPh>
    <rPh sb="6" eb="7">
      <t>ショ</t>
    </rPh>
    <phoneticPr fontId="7"/>
  </si>
  <si>
    <t>そ の 他</t>
    <rPh sb="4" eb="5">
      <t>タ</t>
    </rPh>
    <phoneticPr fontId="7"/>
  </si>
  <si>
    <r>
      <rPr>
        <b/>
        <sz val="12"/>
        <color rgb="FFFF0000"/>
        <rFont val="Meiryo UI"/>
        <family val="3"/>
        <charset val="128"/>
      </rPr>
      <t>【A】</t>
    </r>
    <r>
      <rPr>
        <b/>
        <sz val="12"/>
        <color rgb="FF000000"/>
        <rFont val="Meiryo UI"/>
        <family val="3"/>
        <charset val="128"/>
      </rPr>
      <t>見積金額合計</t>
    </r>
    <r>
      <rPr>
        <sz val="12"/>
        <color rgb="FF000000"/>
        <rFont val="Meiryo UI"/>
        <family val="3"/>
        <charset val="128"/>
      </rPr>
      <t>(税抜)</t>
    </r>
    <rPh sb="7" eb="9">
      <t>ゴウケイ</t>
    </rPh>
    <rPh sb="10" eb="11">
      <t>ゼイ</t>
    </rPh>
    <rPh sb="11" eb="12">
      <t>ヌ</t>
    </rPh>
    <phoneticPr fontId="7"/>
  </si>
  <si>
    <t>-</t>
  </si>
  <si>
    <t>消費税額</t>
    <rPh sb="0" eb="2">
      <t>ショウヒ</t>
    </rPh>
    <rPh sb="2" eb="3">
      <t>ゼイ</t>
    </rPh>
    <rPh sb="3" eb="4">
      <t>ガク</t>
    </rPh>
    <phoneticPr fontId="7"/>
  </si>
  <si>
    <t>-</t>
    <phoneticPr fontId="7"/>
  </si>
  <si>
    <r>
      <rPr>
        <b/>
        <sz val="12"/>
        <color rgb="FFFF0000"/>
        <rFont val="Meiryo UI"/>
        <family val="3"/>
        <charset val="128"/>
      </rPr>
      <t>【A'】</t>
    </r>
    <r>
      <rPr>
        <b/>
        <sz val="12"/>
        <color rgb="FF000000"/>
        <rFont val="Meiryo UI"/>
        <family val="3"/>
        <charset val="128"/>
      </rPr>
      <t>見積金額合計</t>
    </r>
    <r>
      <rPr>
        <sz val="12"/>
        <color rgb="FF000000"/>
        <rFont val="Meiryo UI"/>
        <family val="3"/>
        <charset val="128"/>
      </rPr>
      <t>(税込)</t>
    </r>
    <rPh sb="8" eb="10">
      <t>ゴウケイ</t>
    </rPh>
    <rPh sb="11" eb="13">
      <t>ゼイコ</t>
    </rPh>
    <phoneticPr fontId="7"/>
  </si>
  <si>
    <t>税率</t>
    <rPh sb="0" eb="2">
      <t>ゼイリツ</t>
    </rPh>
    <phoneticPr fontId="7"/>
  </si>
  <si>
    <t>見積書合計金額（税抜）（A）の内訳</t>
    <phoneticPr fontId="3"/>
  </si>
  <si>
    <t>※自由記載欄</t>
    <phoneticPr fontId="3"/>
  </si>
  <si>
    <t>内　訳</t>
    <rPh sb="0" eb="1">
      <t>ナイ</t>
    </rPh>
    <rPh sb="2" eb="3">
      <t>ヤク</t>
    </rPh>
    <phoneticPr fontId="7"/>
  </si>
  <si>
    <t>金　額（税　抜）</t>
    <rPh sb="4" eb="5">
      <t>ゼイ</t>
    </rPh>
    <rPh sb="6" eb="7">
      <t>ヌ</t>
    </rPh>
    <phoneticPr fontId="7"/>
  </si>
  <si>
    <t>※見積金額合計(税抜)（A）</t>
    <phoneticPr fontId="3"/>
  </si>
  <si>
    <r>
      <rPr>
        <b/>
        <sz val="9"/>
        <color rgb="FFFF0000"/>
        <rFont val="Meiryo UI"/>
        <family val="3"/>
        <charset val="128"/>
      </rPr>
      <t>うち</t>
    </r>
    <r>
      <rPr>
        <b/>
        <sz val="11"/>
        <color rgb="FFFF0000"/>
        <rFont val="Meiryo UI"/>
        <family val="3"/>
        <charset val="128"/>
      </rPr>
      <t>XX作業</t>
    </r>
    <rPh sb="4" eb="6">
      <t>サギョウ</t>
    </rPh>
    <phoneticPr fontId="7"/>
  </si>
  <si>
    <r>
      <rPr>
        <b/>
        <sz val="9"/>
        <color rgb="FFFF0000"/>
        <rFont val="Meiryo UI"/>
        <family val="3"/>
        <charset val="128"/>
      </rPr>
      <t>うち</t>
    </r>
    <r>
      <rPr>
        <b/>
        <sz val="11"/>
        <color rgb="FFFF0000"/>
        <rFont val="Meiryo UI"/>
        <family val="3"/>
        <charset val="128"/>
      </rPr>
      <t>YY作業</t>
    </r>
    <rPh sb="4" eb="6">
      <t>サギョウ</t>
    </rPh>
    <phoneticPr fontId="7"/>
  </si>
  <si>
    <r>
      <rPr>
        <b/>
        <sz val="9"/>
        <color rgb="FFFF0000"/>
        <rFont val="Meiryo UI"/>
        <family val="3"/>
        <charset val="128"/>
      </rPr>
      <t>うち</t>
    </r>
    <r>
      <rPr>
        <b/>
        <sz val="11"/>
        <color rgb="FFFF0000"/>
        <rFont val="Meiryo UI"/>
        <family val="3"/>
        <charset val="128"/>
      </rPr>
      <t>ZZ作業</t>
    </r>
    <rPh sb="4" eb="6">
      <t>サギョウ</t>
    </rPh>
    <phoneticPr fontId="7"/>
  </si>
  <si>
    <r>
      <rPr>
        <b/>
        <sz val="9"/>
        <color rgb="FFFF0000"/>
        <rFont val="Meiryo UI"/>
        <family val="3"/>
        <charset val="128"/>
      </rPr>
      <t>うち</t>
    </r>
    <r>
      <rPr>
        <b/>
        <sz val="11"/>
        <color rgb="FFFF0000"/>
        <rFont val="Meiryo UI"/>
        <family val="3"/>
        <charset val="128"/>
      </rPr>
      <t>〇〇資材</t>
    </r>
    <rPh sb="4" eb="6">
      <t>シザイ</t>
    </rPh>
    <phoneticPr fontId="3"/>
  </si>
  <si>
    <r>
      <rPr>
        <b/>
        <sz val="10"/>
        <color rgb="FFFF0000"/>
        <rFont val="Meiryo UI"/>
        <family val="3"/>
        <charset val="128"/>
      </rPr>
      <t>うち</t>
    </r>
    <r>
      <rPr>
        <b/>
        <sz val="11"/>
        <color rgb="FFFF0000"/>
        <rFont val="Meiryo UI"/>
        <family val="3"/>
        <charset val="128"/>
      </rPr>
      <t>××費</t>
    </r>
    <rPh sb="4" eb="5">
      <t>ヒ</t>
    </rPh>
    <phoneticPr fontId="3"/>
  </si>
  <si>
    <r>
      <rPr>
        <b/>
        <sz val="9"/>
        <color rgb="FFFF0000"/>
        <rFont val="Meiryo UI"/>
        <family val="3"/>
        <charset val="128"/>
      </rPr>
      <t>うち</t>
    </r>
    <r>
      <rPr>
        <b/>
        <sz val="11"/>
        <color rgb="FFFF0000"/>
        <rFont val="Meiryo UI"/>
        <family val="3"/>
        <charset val="128"/>
      </rPr>
      <t>××費</t>
    </r>
    <rPh sb="4" eb="5">
      <t>ヒ</t>
    </rPh>
    <phoneticPr fontId="3"/>
  </si>
  <si>
    <t>見積書合計金額（税抜）（A）のうち、</t>
    <phoneticPr fontId="3"/>
  </si>
  <si>
    <t>　建設業法第20条第１項等により、見積書において特に内訳明示することとされている経費</t>
    <phoneticPr fontId="3"/>
  </si>
  <si>
    <t>経　費</t>
    <rPh sb="0" eb="1">
      <t>ヘ</t>
    </rPh>
    <rPh sb="2" eb="3">
      <t>ヒ</t>
    </rPh>
    <phoneticPr fontId="3"/>
  </si>
  <si>
    <t>金　額　（税　抜）</t>
    <rPh sb="5" eb="6">
      <t>ゼイ</t>
    </rPh>
    <rPh sb="7" eb="8">
      <t>ヌ</t>
    </rPh>
    <phoneticPr fontId="7"/>
  </si>
  <si>
    <t>材料費</t>
    <rPh sb="0" eb="3">
      <t>ザイリョウヒ</t>
    </rPh>
    <phoneticPr fontId="7"/>
  </si>
  <si>
    <t>労務費</t>
    <rPh sb="0" eb="3">
      <t>ロウムヒ</t>
    </rPh>
    <phoneticPr fontId="7"/>
  </si>
  <si>
    <t>※現場の技能労働者の賃金の原資に相当する部分を指し、法定福利費（事業主負担分）等は含まれない</t>
    <phoneticPr fontId="3"/>
  </si>
  <si>
    <r>
      <t>法定福利費</t>
    </r>
    <r>
      <rPr>
        <b/>
        <sz val="8"/>
        <color theme="1"/>
        <rFont val="Meiryo UI"/>
        <family val="3"/>
        <charset val="128"/>
      </rPr>
      <t>（事業主負担分を除く）</t>
    </r>
    <rPh sb="0" eb="2">
      <t>ホウテイ</t>
    </rPh>
    <rPh sb="2" eb="4">
      <t>フクリ</t>
    </rPh>
    <rPh sb="4" eb="5">
      <t>ヒ</t>
    </rPh>
    <rPh sb="6" eb="9">
      <t>ジギョウヌシ</t>
    </rPh>
    <rPh sb="9" eb="12">
      <t>フタンブン</t>
    </rPh>
    <rPh sb="13" eb="14">
      <t>ノゾ</t>
    </rPh>
    <phoneticPr fontId="7"/>
  </si>
  <si>
    <t>建退共掛金</t>
    <rPh sb="0" eb="5">
      <t>ケンタイキョウカケキン</t>
    </rPh>
    <phoneticPr fontId="7"/>
  </si>
  <si>
    <r>
      <t>※建退共掛金は受注者</t>
    </r>
    <r>
      <rPr>
        <sz val="8"/>
        <color rgb="FFFF0000"/>
        <rFont val="Meiryo UI"/>
        <family val="3"/>
        <charset val="128"/>
      </rPr>
      <t>や再下請事業者</t>
    </r>
    <r>
      <rPr>
        <sz val="8"/>
        <color theme="1"/>
        <rFont val="Meiryo UI"/>
        <family val="3"/>
        <charset val="128"/>
      </rPr>
      <t>が加入事業者であり、元請等が証紙等交付事務を受託していない場合のみ計上する</t>
    </r>
    <rPh sb="11" eb="12">
      <t>サイ</t>
    </rPh>
    <rPh sb="12" eb="14">
      <t>シタウケ</t>
    </rPh>
    <rPh sb="14" eb="17">
      <t>ジギョウシャ</t>
    </rPh>
    <phoneticPr fontId="3"/>
  </si>
  <si>
    <t>安全衛生経費</t>
    <rPh sb="0" eb="6">
      <t>アンゼンエイセイケイヒ</t>
    </rPh>
    <phoneticPr fontId="3"/>
  </si>
  <si>
    <t>※労働安全衛生法等に基づく労働災害防止対策に必要な経費を計上する
※安全衛生経費は労務費等と一部重複することがある</t>
    <phoneticPr fontId="3"/>
  </si>
  <si>
    <t>建設労働者の雇用に伴う必要経費（労務費を除く）の合計</t>
    <rPh sb="0" eb="2">
      <t>ケンセツ</t>
    </rPh>
    <rPh sb="2" eb="5">
      <t>ロウドウシャ</t>
    </rPh>
    <rPh sb="6" eb="8">
      <t>コヨウ</t>
    </rPh>
    <rPh sb="9" eb="10">
      <t>トモナ</t>
    </rPh>
    <rPh sb="11" eb="13">
      <t>ヒツヨウ</t>
    </rPh>
    <rPh sb="13" eb="15">
      <t>ケイヒ</t>
    </rPh>
    <rPh sb="16" eb="18">
      <t>ロウム</t>
    </rPh>
    <rPh sb="18" eb="19">
      <t>ヒ</t>
    </rPh>
    <rPh sb="20" eb="21">
      <t>ノゾ</t>
    </rPh>
    <rPh sb="24" eb="26">
      <t>ゴウケイ</t>
    </rPh>
    <phoneticPr fontId="7"/>
  </si>
  <si>
    <t>※工事の請負代金に、雇用に伴う必要経費を計上しない、又は請負代金から当該経費を値引くことは建設業法上不当行為となりることに留意する必要がある。</t>
    <phoneticPr fontId="3"/>
  </si>
  <si>
    <t>以上のとおり、お見積り申し上げます。</t>
    <rPh sb="0" eb="2">
      <t>イジョウ</t>
    </rPh>
    <phoneticPr fontId="7"/>
  </si>
  <si>
    <r>
      <t>【A】見積金額合計</t>
    </r>
    <r>
      <rPr>
        <sz val="12"/>
        <rFont val="Meiryo UI"/>
        <family val="3"/>
        <charset val="128"/>
      </rPr>
      <t>(税抜)</t>
    </r>
    <rPh sb="7" eb="9">
      <t>ゴウケイ</t>
    </rPh>
    <rPh sb="10" eb="11">
      <t>ゼイ</t>
    </rPh>
    <rPh sb="11" eb="12">
      <t>ヌ</t>
    </rPh>
    <phoneticPr fontId="7"/>
  </si>
  <si>
    <r>
      <t>【A'】見積金額合計</t>
    </r>
    <r>
      <rPr>
        <sz val="12"/>
        <rFont val="Meiryo UI"/>
        <family val="3"/>
        <charset val="128"/>
      </rPr>
      <t>(税込)</t>
    </r>
    <rPh sb="8" eb="10">
      <t>ゴウケイ</t>
    </rPh>
    <rPh sb="11" eb="13">
      <t>ゼイコ</t>
    </rPh>
    <phoneticPr fontId="7"/>
  </si>
  <si>
    <t>見積書合計金額（税抜）（A）の内訳　</t>
    <phoneticPr fontId="3"/>
  </si>
  <si>
    <r>
      <rPr>
        <b/>
        <sz val="9"/>
        <rFont val="Meiryo UI"/>
        <family val="3"/>
        <charset val="128"/>
      </rPr>
      <t>うち</t>
    </r>
    <r>
      <rPr>
        <b/>
        <sz val="11"/>
        <rFont val="Meiryo UI"/>
        <family val="3"/>
        <charset val="128"/>
      </rPr>
      <t>XX作業</t>
    </r>
    <rPh sb="4" eb="6">
      <t>サギョウ</t>
    </rPh>
    <phoneticPr fontId="7"/>
  </si>
  <si>
    <r>
      <rPr>
        <b/>
        <sz val="9"/>
        <rFont val="Meiryo UI"/>
        <family val="3"/>
        <charset val="128"/>
      </rPr>
      <t>うち</t>
    </r>
    <r>
      <rPr>
        <b/>
        <sz val="11"/>
        <rFont val="Meiryo UI"/>
        <family val="3"/>
        <charset val="128"/>
      </rPr>
      <t>YY作業</t>
    </r>
    <rPh sb="4" eb="6">
      <t>サギョウ</t>
    </rPh>
    <phoneticPr fontId="7"/>
  </si>
  <si>
    <r>
      <rPr>
        <b/>
        <sz val="9"/>
        <rFont val="Meiryo UI"/>
        <family val="3"/>
        <charset val="128"/>
      </rPr>
      <t>うち</t>
    </r>
    <r>
      <rPr>
        <b/>
        <sz val="11"/>
        <rFont val="Meiryo UI"/>
        <family val="3"/>
        <charset val="128"/>
      </rPr>
      <t>ZZ作業</t>
    </r>
    <rPh sb="4" eb="6">
      <t>サギョウ</t>
    </rPh>
    <phoneticPr fontId="7"/>
  </si>
  <si>
    <r>
      <rPr>
        <b/>
        <sz val="9"/>
        <rFont val="Meiryo UI"/>
        <family val="3"/>
        <charset val="128"/>
      </rPr>
      <t>うち</t>
    </r>
    <r>
      <rPr>
        <b/>
        <sz val="11"/>
        <rFont val="Meiryo UI"/>
        <family val="3"/>
        <charset val="128"/>
      </rPr>
      <t>〇〇資材</t>
    </r>
    <rPh sb="4" eb="6">
      <t>シザイ</t>
    </rPh>
    <phoneticPr fontId="3"/>
  </si>
  <si>
    <r>
      <rPr>
        <b/>
        <sz val="9"/>
        <rFont val="Meiryo UI"/>
        <family val="3"/>
        <charset val="128"/>
      </rPr>
      <t>うち××</t>
    </r>
    <r>
      <rPr>
        <b/>
        <sz val="11"/>
        <rFont val="Meiryo UI"/>
        <family val="3"/>
        <charset val="128"/>
      </rPr>
      <t>費</t>
    </r>
    <rPh sb="4" eb="5">
      <t>ヒ</t>
    </rPh>
    <phoneticPr fontId="3"/>
  </si>
  <si>
    <t>あわせて、建設業法第20条第１項等により、見積書において特に内訳明示することとされている労務費等の経費を、別紙に記載いたします。</t>
    <rPh sb="44" eb="48">
      <t>ロウムヒトウ</t>
    </rPh>
    <rPh sb="53" eb="55">
      <t>ベッシ</t>
    </rPh>
    <rPh sb="56" eb="58">
      <t>キサイ</t>
    </rPh>
    <phoneticPr fontId="3"/>
  </si>
  <si>
    <t>別紙</t>
    <rPh sb="0" eb="2">
      <t>ベッシ</t>
    </rPh>
    <phoneticPr fontId="3"/>
  </si>
  <si>
    <t>見積書合計金額（税抜）（A）のうち、</t>
    <phoneticPr fontId="7"/>
  </si>
  <si>
    <t>建設業法第20条第１項等により、見積書において特に
内訳明示することとされている経費</t>
    <phoneticPr fontId="3"/>
  </si>
  <si>
    <r>
      <t>法定福利費</t>
    </r>
    <r>
      <rPr>
        <b/>
        <sz val="8"/>
        <rFont val="Meiryo UI"/>
        <family val="3"/>
        <charset val="128"/>
      </rPr>
      <t>（事業主負担分）</t>
    </r>
    <rPh sb="0" eb="2">
      <t>ホウテイ</t>
    </rPh>
    <rPh sb="2" eb="4">
      <t>フクリ</t>
    </rPh>
    <rPh sb="4" eb="5">
      <t>ヒ</t>
    </rPh>
    <rPh sb="6" eb="9">
      <t>ジギョウヌシ</t>
    </rPh>
    <rPh sb="9" eb="12">
      <t>フタンブン</t>
    </rPh>
    <phoneticPr fontId="7"/>
  </si>
  <si>
    <t>※建退共掛金は受注者や再下請事業者が加入事業者であり、元請等が証紙等交付事務を受託していない場合のみ計上する</t>
    <rPh sb="11" eb="12">
      <t>サイ</t>
    </rPh>
    <rPh sb="12" eb="14">
      <t>シタウケ</t>
    </rPh>
    <rPh sb="14" eb="17">
      <t>ジギョウシャ</t>
    </rPh>
    <phoneticPr fontId="3"/>
  </si>
  <si>
    <t>上記５つの経費の額について、受注者が通常必要と認められる額を著しく下回るように見積もること及び注文者が通常必要と認められる額を著しく下回ることとなるように変更依頼することは、建設業法第20条第２項、第６項において禁止されています。
また、注文者には、建設業法第20条第４項により、本見積書の内容を考慮する努力義務が課されています。</t>
    <rPh sb="0" eb="2">
      <t>ジョウキ</t>
    </rPh>
    <rPh sb="5" eb="7">
      <t>ケイヒ</t>
    </rPh>
    <rPh sb="8" eb="9">
      <t>ガク</t>
    </rPh>
    <rPh sb="18" eb="20">
      <t>ツウジョウ</t>
    </rPh>
    <rPh sb="20" eb="22">
      <t>ヒツヨウ</t>
    </rPh>
    <rPh sb="23" eb="24">
      <t>ミト</t>
    </rPh>
    <rPh sb="28" eb="29">
      <t>ガク</t>
    </rPh>
    <rPh sb="30" eb="31">
      <t>イチジル</t>
    </rPh>
    <rPh sb="33" eb="35">
      <t>シタマワ</t>
    </rPh>
    <rPh sb="39" eb="41">
      <t>ミツ</t>
    </rPh>
    <rPh sb="45" eb="46">
      <t>オヨ</t>
    </rPh>
    <rPh sb="47" eb="50">
      <t>チュウモンシャ</t>
    </rPh>
    <rPh sb="51" eb="53">
      <t>ツウジョウ</t>
    </rPh>
    <rPh sb="53" eb="55">
      <t>ヒツヨウ</t>
    </rPh>
    <rPh sb="56" eb="57">
      <t>ミト</t>
    </rPh>
    <rPh sb="61" eb="62">
      <t>ガク</t>
    </rPh>
    <rPh sb="63" eb="64">
      <t>イチジル</t>
    </rPh>
    <rPh sb="66" eb="68">
      <t>シタマワ</t>
    </rPh>
    <rPh sb="77" eb="81">
      <t>ヘンコウイライ</t>
    </rPh>
    <rPh sb="87" eb="91">
      <t>ケンセツギョウホウ</t>
    </rPh>
    <rPh sb="91" eb="92">
      <t>ダイ</t>
    </rPh>
    <rPh sb="94" eb="95">
      <t>ジョウ</t>
    </rPh>
    <rPh sb="95" eb="96">
      <t>ダイ</t>
    </rPh>
    <rPh sb="97" eb="98">
      <t>コウ</t>
    </rPh>
    <rPh sb="99" eb="100">
      <t>ダイ</t>
    </rPh>
    <rPh sb="101" eb="102">
      <t>コウ</t>
    </rPh>
    <rPh sb="106" eb="108">
      <t>キンシ</t>
    </rPh>
    <rPh sb="119" eb="122">
      <t>チュウモンシャ</t>
    </rPh>
    <rPh sb="125" eb="129">
      <t>ケンセツギョウホウ</t>
    </rPh>
    <rPh sb="129" eb="130">
      <t>ダイ</t>
    </rPh>
    <rPh sb="132" eb="133">
      <t>ジョウ</t>
    </rPh>
    <rPh sb="133" eb="134">
      <t>ダイ</t>
    </rPh>
    <rPh sb="135" eb="136">
      <t>コウ</t>
    </rPh>
    <rPh sb="140" eb="144">
      <t>ホンミツモリショ</t>
    </rPh>
    <rPh sb="145" eb="147">
      <t>ナイヨウ</t>
    </rPh>
    <rPh sb="148" eb="150">
      <t>コウリョ</t>
    </rPh>
    <rPh sb="157" eb="158">
      <t>カ</t>
    </rPh>
    <phoneticPr fontId="3"/>
  </si>
  <si>
    <t>また、上記の「労務費」は、現場の技能労働者の賃金の原資に相当する部分を指し、「建設労働者の雇用に伴う必要経費」を含まないものです。
下記に記載する「建設労働者の雇用に伴う必要経費」について、必要額を計上しない、又は請負代金からこれを値引くことは建設業法上不当行為となり得ることに留意する必要があります。</t>
    <rPh sb="3" eb="5">
      <t>ジョウキ</t>
    </rPh>
    <rPh sb="7" eb="10">
      <t>ロウムヒ</t>
    </rPh>
    <rPh sb="39" eb="44">
      <t>ケンセツロウドウシャ</t>
    </rPh>
    <rPh sb="45" eb="47">
      <t>コヨウ</t>
    </rPh>
    <rPh sb="56" eb="57">
      <t>フク</t>
    </rPh>
    <rPh sb="66" eb="68">
      <t>カキ</t>
    </rPh>
    <rPh sb="69" eb="71">
      <t>キサイ</t>
    </rPh>
    <rPh sb="74" eb="79">
      <t>ケンセツロウドウシャ</t>
    </rPh>
    <rPh sb="80" eb="82">
      <t>コヨウ</t>
    </rPh>
    <rPh sb="95" eb="98">
      <t>ヒツヨウガク</t>
    </rPh>
    <phoneticPr fontId="3"/>
  </si>
  <si>
    <t>（参考）建設労働者の雇用に伴う必要経費（労務費を除く）の合計</t>
    <rPh sb="1" eb="3">
      <t>サンコウ</t>
    </rPh>
    <phoneticPr fontId="3"/>
  </si>
  <si>
    <t>見積書合計金額（税抜）（A）の内訳明細書</t>
    <rPh sb="17" eb="20">
      <t>メイサイショ</t>
    </rPh>
    <phoneticPr fontId="3"/>
  </si>
  <si>
    <t>名称</t>
    <phoneticPr fontId="28"/>
  </si>
  <si>
    <t>仕様</t>
    <phoneticPr fontId="28"/>
  </si>
  <si>
    <t>項目</t>
    <rPh sb="0" eb="2">
      <t>コウモク</t>
    </rPh>
    <phoneticPr fontId="3"/>
  </si>
  <si>
    <t>職種・費目</t>
    <rPh sb="0" eb="2">
      <t>ショク</t>
    </rPh>
    <rPh sb="3" eb="5">
      <t>ヒモ</t>
    </rPh>
    <phoneticPr fontId="3"/>
  </si>
  <si>
    <t>数量</t>
    <phoneticPr fontId="28"/>
  </si>
  <si>
    <t>歩掛(人・日/数量)</t>
    <rPh sb="0" eb="2">
      <t>ブガカリ</t>
    </rPh>
    <rPh sb="3" eb="4">
      <t>ヒト</t>
    </rPh>
    <rPh sb="5" eb="6">
      <t>ニチ</t>
    </rPh>
    <rPh sb="7" eb="9">
      <t>スウリョウ</t>
    </rPh>
    <phoneticPr fontId="3"/>
  </si>
  <si>
    <t>歩掛(数量/人・日)</t>
    <rPh sb="0" eb="2">
      <t>ブガカリ</t>
    </rPh>
    <rPh sb="3" eb="5">
      <t>スウリョウ</t>
    </rPh>
    <rPh sb="6" eb="7">
      <t>ヒト</t>
    </rPh>
    <rPh sb="8" eb="9">
      <t>ニチ</t>
    </rPh>
    <phoneticPr fontId="3"/>
  </si>
  <si>
    <t>単位</t>
    <phoneticPr fontId="28"/>
  </si>
  <si>
    <t>単価（円）</t>
    <rPh sb="3" eb="4">
      <t>エン</t>
    </rPh>
    <phoneticPr fontId="28"/>
  </si>
  <si>
    <t>金額（円）</t>
    <rPh sb="3" eb="4">
      <t>エン</t>
    </rPh>
    <phoneticPr fontId="28"/>
  </si>
  <si>
    <t>備考</t>
    <phoneticPr fontId="28"/>
  </si>
  <si>
    <t>※歩掛について特記事項がある場合などに記入</t>
    <rPh sb="1" eb="3">
      <t>ブガカリ</t>
    </rPh>
    <rPh sb="7" eb="9">
      <t>トッキ</t>
    </rPh>
    <rPh sb="9" eb="11">
      <t>ジコウ</t>
    </rPh>
    <rPh sb="14" eb="16">
      <t>バアイ</t>
    </rPh>
    <rPh sb="19" eb="21">
      <t>キニュウ</t>
    </rPh>
    <phoneticPr fontId="3"/>
  </si>
  <si>
    <t>人工</t>
    <rPh sb="0" eb="2">
      <t>ニンク</t>
    </rPh>
    <phoneticPr fontId="3"/>
  </si>
  <si>
    <t>XX作業</t>
    <rPh sb="2" eb="4">
      <t>サギョウ</t>
    </rPh>
    <phoneticPr fontId="28"/>
  </si>
  <si>
    <t>例）XX工程</t>
    <rPh sb="2" eb="4">
      <t>コウテイ</t>
    </rPh>
    <phoneticPr fontId="3"/>
  </si>
  <si>
    <t>m2</t>
    <phoneticPr fontId="28"/>
  </si>
  <si>
    <t>材料費</t>
    <phoneticPr fontId="28"/>
  </si>
  <si>
    <t>合板</t>
    <phoneticPr fontId="28"/>
  </si>
  <si>
    <t>桟木</t>
  </si>
  <si>
    <t>Pｺﾝ</t>
    <phoneticPr fontId="3"/>
  </si>
  <si>
    <t>・・・</t>
    <phoneticPr fontId="3"/>
  </si>
  <si>
    <t>労務費</t>
    <phoneticPr fontId="28"/>
  </si>
  <si>
    <t>型枠工</t>
    <phoneticPr fontId="28"/>
  </si>
  <si>
    <t>人・日/m2</t>
    <rPh sb="2" eb="3">
      <t>ニチ</t>
    </rPh>
    <phoneticPr fontId="28"/>
  </si>
  <si>
    <t>7.6m2/人</t>
  </si>
  <si>
    <t>m2/人・日</t>
    <rPh sb="3" eb="4">
      <t>ニン</t>
    </rPh>
    <rPh sb="5" eb="6">
      <t>ニチ</t>
    </rPh>
    <phoneticPr fontId="3"/>
  </si>
  <si>
    <t>解体工</t>
    <phoneticPr fontId="28"/>
  </si>
  <si>
    <t>19.3m2/人</t>
  </si>
  <si>
    <t>△△費</t>
    <rPh sb="2" eb="3">
      <t>ヒ</t>
    </rPh>
    <phoneticPr fontId="3"/>
  </si>
  <si>
    <t>YY作業</t>
    <rPh sb="2" eb="4">
      <t>サギョウ</t>
    </rPh>
    <phoneticPr fontId="28"/>
  </si>
  <si>
    <t>AAA</t>
    <phoneticPr fontId="28"/>
  </si>
  <si>
    <t>BBB</t>
    <phoneticPr fontId="3"/>
  </si>
  <si>
    <t>CCC</t>
    <phoneticPr fontId="3"/>
  </si>
  <si>
    <t>aa工</t>
    <phoneticPr fontId="28"/>
  </si>
  <si>
    <t>ab工</t>
    <phoneticPr fontId="28"/>
  </si>
  <si>
    <t>ZZ作業</t>
    <phoneticPr fontId="28"/>
  </si>
  <si>
    <t>DDD</t>
    <phoneticPr fontId="28"/>
  </si>
  <si>
    <t>EEE</t>
    <phoneticPr fontId="3"/>
  </si>
  <si>
    <t>FFF</t>
    <phoneticPr fontId="3"/>
  </si>
  <si>
    <t>ba工</t>
    <phoneticPr fontId="28"/>
  </si>
  <si>
    <t>bb工</t>
    <phoneticPr fontId="28"/>
  </si>
  <si>
    <t>〇〇資材</t>
    <rPh sb="2" eb="4">
      <t>シザイ</t>
    </rPh>
    <phoneticPr fontId="3"/>
  </si>
  <si>
    <t>材料費</t>
    <rPh sb="0" eb="3">
      <t>ザイリョウヒ</t>
    </rPh>
    <phoneticPr fontId="3"/>
  </si>
  <si>
    <t>△△費（例：建設副産物処理費）</t>
    <rPh sb="2" eb="3">
      <t>ヒ</t>
    </rPh>
    <rPh sb="4" eb="5">
      <t>レイ</t>
    </rPh>
    <rPh sb="6" eb="8">
      <t>ケンセツ</t>
    </rPh>
    <rPh sb="8" eb="11">
      <t>フクサンブツ</t>
    </rPh>
    <rPh sb="11" eb="13">
      <t>ショリ</t>
    </rPh>
    <rPh sb="13" eb="14">
      <t>ヒ</t>
    </rPh>
    <phoneticPr fontId="3"/>
  </si>
  <si>
    <t>建設発生土</t>
    <rPh sb="0" eb="2">
      <t>ケンセツ</t>
    </rPh>
    <rPh sb="2" eb="5">
      <t>ハッセイド</t>
    </rPh>
    <phoneticPr fontId="3"/>
  </si>
  <si>
    <t>運搬費</t>
    <rPh sb="0" eb="3">
      <t>ウンパンヒ</t>
    </rPh>
    <phoneticPr fontId="3"/>
  </si>
  <si>
    <t>HHH</t>
    <phoneticPr fontId="3"/>
  </si>
  <si>
    <t>台</t>
    <rPh sb="0" eb="1">
      <t>ダイ</t>
    </rPh>
    <phoneticPr fontId="3"/>
  </si>
  <si>
    <t>処分費</t>
    <rPh sb="0" eb="2">
      <t>ショブン</t>
    </rPh>
    <rPh sb="2" eb="3">
      <t>ヒ</t>
    </rPh>
    <phoneticPr fontId="3"/>
  </si>
  <si>
    <t>㎥</t>
    <phoneticPr fontId="3"/>
  </si>
  <si>
    <t>法定福利費</t>
    <rPh sb="0" eb="2">
      <t>ホウテイ</t>
    </rPh>
    <rPh sb="2" eb="5">
      <t>フクリヒ</t>
    </rPh>
    <phoneticPr fontId="3"/>
  </si>
  <si>
    <t>建退共掛金</t>
    <rPh sb="0" eb="3">
      <t>ケンタイキョウ</t>
    </rPh>
    <rPh sb="3" eb="5">
      <t>カケキン</t>
    </rPh>
    <phoneticPr fontId="3"/>
  </si>
  <si>
    <t>××費</t>
    <rPh sb="2" eb="3">
      <t>ヒ</t>
    </rPh>
    <phoneticPr fontId="3"/>
  </si>
  <si>
    <t>合計：</t>
    <rPh sb="0" eb="2">
      <t>ゴウケイ</t>
    </rPh>
    <phoneticPr fontId="3"/>
  </si>
  <si>
    <t>※労務費は、法定福利費（雇用保険、健康保険・介護保険、年金保険・基金）のうち、被保険者負担分を含みます</t>
    <phoneticPr fontId="3"/>
  </si>
  <si>
    <t>※労務費の計算根拠となる「単価」とは、人・日（所定労働時間内８時間）当たりの単価です</t>
    <rPh sb="19" eb="20">
      <t>ヒト</t>
    </rPh>
    <rPh sb="21" eb="22">
      <t>ヒ</t>
    </rPh>
    <rPh sb="23" eb="25">
      <t>ショテイ</t>
    </rPh>
    <rPh sb="25" eb="27">
      <t>ロウドウ</t>
    </rPh>
    <rPh sb="27" eb="29">
      <t>ジカン</t>
    </rPh>
    <rPh sb="29" eb="30">
      <t>ナイ</t>
    </rPh>
    <rPh sb="31" eb="33">
      <t>ジカン</t>
    </rPh>
    <rPh sb="34" eb="35">
      <t>ア</t>
    </rPh>
    <rPh sb="38" eb="40">
      <t>タンカ</t>
    </rPh>
    <phoneticPr fontId="3"/>
  </si>
  <si>
    <t>建設業法第20条第１項等により、見積書において特に内訳明示することとされている労務費等の経費の明細書</t>
    <rPh sb="39" eb="43">
      <t>ロウムヒトウ</t>
    </rPh>
    <phoneticPr fontId="3"/>
  </si>
  <si>
    <t>材料費・労務費の明細書</t>
    <rPh sb="0" eb="3">
      <t>ザイリョウヒ</t>
    </rPh>
    <rPh sb="4" eb="7">
      <t>ロウムヒ</t>
    </rPh>
    <rPh sb="8" eb="11">
      <t>メイサイショ</t>
    </rPh>
    <phoneticPr fontId="3"/>
  </si>
  <si>
    <t>材料費</t>
  </si>
  <si>
    <t>7.6</t>
    <phoneticPr fontId="3"/>
  </si>
  <si>
    <t>19.3</t>
    <phoneticPr fontId="3"/>
  </si>
  <si>
    <t>ZZ作業</t>
    <rPh sb="2" eb="4">
      <t>サギョウ</t>
    </rPh>
    <phoneticPr fontId="28"/>
  </si>
  <si>
    <t>材料費（合計）：</t>
    <rPh sb="0" eb="3">
      <t>ザイリョウヒ</t>
    </rPh>
    <phoneticPr fontId="3"/>
  </si>
  <si>
    <t>労務費（合計）：</t>
    <rPh sb="0" eb="3">
      <t>ロウムヒ</t>
    </rPh>
    <rPh sb="4" eb="6">
      <t>ゴウケイ</t>
    </rPh>
    <phoneticPr fontId="3"/>
  </si>
  <si>
    <t>入力セル</t>
    <rPh sb="0" eb="2">
      <t>ニュウリョク</t>
    </rPh>
    <phoneticPr fontId="7"/>
  </si>
  <si>
    <t>建設業法第20条第１項等により、見積書において特に内訳明示することとされている経費の明細書</t>
    <phoneticPr fontId="3"/>
  </si>
  <si>
    <t>法定福利費の明細書</t>
    <rPh sb="0" eb="2">
      <t>ホウテイ</t>
    </rPh>
    <rPh sb="2" eb="5">
      <t>フクリヒメイサイショ</t>
    </rPh>
    <phoneticPr fontId="7"/>
  </si>
  <si>
    <t>名称</t>
    <rPh sb="0" eb="2">
      <t>メイショウ</t>
    </rPh>
    <phoneticPr fontId="7"/>
  </si>
  <si>
    <t>料率</t>
    <rPh sb="0" eb="2">
      <t>リョウリツ</t>
    </rPh>
    <phoneticPr fontId="7"/>
  </si>
  <si>
    <t>金額</t>
    <rPh sb="0" eb="2">
      <t>キンガク</t>
    </rPh>
    <phoneticPr fontId="7"/>
  </si>
  <si>
    <t>円</t>
    <rPh sb="0" eb="1">
      <t>エン</t>
    </rPh>
    <phoneticPr fontId="7"/>
  </si>
  <si>
    <t>％</t>
    <phoneticPr fontId="7"/>
  </si>
  <si>
    <t>円（税抜）</t>
    <rPh sb="0" eb="1">
      <t>エン</t>
    </rPh>
    <rPh sb="2" eb="4">
      <t>ゼイヌ</t>
    </rPh>
    <phoneticPr fontId="7"/>
  </si>
  <si>
    <t>雇用保険料</t>
    <rPh sb="0" eb="2">
      <t>コヨウ</t>
    </rPh>
    <rPh sb="2" eb="5">
      <t>ホケンリョウ</t>
    </rPh>
    <phoneticPr fontId="7"/>
  </si>
  <si>
    <t>健康保険料</t>
    <rPh sb="0" eb="5">
      <t>ケンコウホケンリョウ</t>
    </rPh>
    <phoneticPr fontId="7"/>
  </si>
  <si>
    <t>介護保険料</t>
    <rPh sb="0" eb="2">
      <t>カイゴ</t>
    </rPh>
    <rPh sb="2" eb="5">
      <t>ホケンリョウ</t>
    </rPh>
    <phoneticPr fontId="7"/>
  </si>
  <si>
    <t>厚生年金保険料</t>
    <rPh sb="0" eb="7">
      <t>コウセイネンキンホケンリョウ</t>
    </rPh>
    <phoneticPr fontId="7"/>
  </si>
  <si>
    <t>子ども・子育て拠出金</t>
    <rPh sb="0" eb="1">
      <t>コ</t>
    </rPh>
    <rPh sb="4" eb="6">
      <t>コソダ</t>
    </rPh>
    <rPh sb="7" eb="10">
      <t>キョシュツキン</t>
    </rPh>
    <phoneticPr fontId="7"/>
  </si>
  <si>
    <t>合計</t>
    <rPh sb="0" eb="1">
      <t>ア</t>
    </rPh>
    <rPh sb="1" eb="2">
      <t>ケイ</t>
    </rPh>
    <phoneticPr fontId="7"/>
  </si>
  <si>
    <r>
      <rPr>
        <b/>
        <sz val="11"/>
        <rFont val="Meiryo UI"/>
        <family val="3"/>
        <charset val="128"/>
      </rPr>
      <t>建退共掛金</t>
    </r>
    <r>
      <rPr>
        <sz val="11"/>
        <rFont val="Meiryo UI"/>
        <family val="3"/>
        <charset val="128"/>
      </rPr>
      <t>　（建設業退職金共済制度の掛金）</t>
    </r>
    <rPh sb="0" eb="4">
      <t>ケンタイキョウカ</t>
    </rPh>
    <rPh sb="4" eb="5">
      <t>キン</t>
    </rPh>
    <phoneticPr fontId="7"/>
  </si>
  <si>
    <t>単価</t>
    <rPh sb="0" eb="2">
      <t>タンカ</t>
    </rPh>
    <phoneticPr fontId="7"/>
  </si>
  <si>
    <t>充当日数</t>
    <rPh sb="0" eb="2">
      <t>ジュウトウ</t>
    </rPh>
    <rPh sb="2" eb="4">
      <t>ニッスウ</t>
    </rPh>
    <phoneticPr fontId="7"/>
  </si>
  <si>
    <t>円/日</t>
    <rPh sb="0" eb="1">
      <t>エン</t>
    </rPh>
    <rPh sb="2" eb="3">
      <t>ニチ</t>
    </rPh>
    <phoneticPr fontId="7"/>
  </si>
  <si>
    <t>人・日</t>
    <rPh sb="0" eb="1">
      <t>ヒト</t>
    </rPh>
    <rPh sb="2" eb="3">
      <t>ニチ</t>
    </rPh>
    <phoneticPr fontId="7"/>
  </si>
  <si>
    <t>〇以下行数が不足する場合は適宜行を挿入してご活用ください</t>
    <rPh sb="1" eb="3">
      <t>イカ</t>
    </rPh>
    <rPh sb="3" eb="5">
      <t>ギョウスウ</t>
    </rPh>
    <rPh sb="6" eb="8">
      <t>フソク</t>
    </rPh>
    <rPh sb="10" eb="12">
      <t>バアイ</t>
    </rPh>
    <rPh sb="13" eb="15">
      <t>テキギ</t>
    </rPh>
    <rPh sb="15" eb="16">
      <t>ギョウ</t>
    </rPh>
    <rPh sb="17" eb="19">
      <t>ソウニュウ</t>
    </rPh>
    <rPh sb="22" eb="24">
      <t>カツヨウ</t>
    </rPh>
    <phoneticPr fontId="7"/>
  </si>
  <si>
    <t>安全衛生経費の明細書</t>
    <rPh sb="0" eb="2">
      <t>アンゼン</t>
    </rPh>
    <rPh sb="2" eb="4">
      <t>エイセイ</t>
    </rPh>
    <rPh sb="4" eb="6">
      <t>ケイヒメイサイショ</t>
    </rPh>
    <phoneticPr fontId="7"/>
  </si>
  <si>
    <r>
      <rPr>
        <b/>
        <sz val="11"/>
        <rFont val="Meiryo UI"/>
        <family val="3"/>
        <charset val="128"/>
      </rPr>
      <t>安全衛生経費</t>
    </r>
    <r>
      <rPr>
        <sz val="11"/>
        <rFont val="Meiryo UI"/>
        <family val="3"/>
        <charset val="128"/>
      </rPr>
      <t>　（労働安全衛生法等に基づく労働災害防止対策に必要な経費）</t>
    </r>
    <rPh sb="0" eb="6">
      <t>アンゼンエイセイケイヒ</t>
    </rPh>
    <rPh sb="20" eb="22">
      <t>ロウドウ</t>
    </rPh>
    <phoneticPr fontId="7"/>
  </si>
  <si>
    <t>①個別積み上げ計上分</t>
    <rPh sb="9" eb="10">
      <t>ブン</t>
    </rPh>
    <phoneticPr fontId="7"/>
  </si>
  <si>
    <t>数量</t>
    <rPh sb="0" eb="2">
      <t>スウリョウ</t>
    </rPh>
    <phoneticPr fontId="7"/>
  </si>
  <si>
    <t>単位</t>
    <rPh sb="0" eb="2">
      <t>タンイ</t>
    </rPh>
    <phoneticPr fontId="7"/>
  </si>
  <si>
    <t>例</t>
    <rPh sb="0" eb="1">
      <t>レイ</t>
    </rPh>
    <phoneticPr fontId="7"/>
  </si>
  <si>
    <t>防塵マスク</t>
    <rPh sb="0" eb="2">
      <t>ボウジン</t>
    </rPh>
    <phoneticPr fontId="7"/>
  </si>
  <si>
    <t>枚</t>
    <rPh sb="0" eb="1">
      <t>マイ</t>
    </rPh>
    <phoneticPr fontId="7"/>
  </si>
  <si>
    <t>小計</t>
    <rPh sb="0" eb="1">
      <t>ショウ</t>
    </rPh>
    <rPh sb="1" eb="2">
      <t>ケイ</t>
    </rPh>
    <phoneticPr fontId="7"/>
  </si>
  <si>
    <t>②経費率計上分</t>
    <rPh sb="1" eb="3">
      <t>ケイヒ</t>
    </rPh>
    <rPh sb="3" eb="4">
      <t>リツ</t>
    </rPh>
    <rPh sb="4" eb="6">
      <t>ケイジョウ</t>
    </rPh>
    <rPh sb="6" eb="7">
      <t>ブン</t>
    </rPh>
    <phoneticPr fontId="7"/>
  </si>
  <si>
    <t>個別工事の見積金額の労務費※</t>
    <rPh sb="0" eb="2">
      <t>コベツ</t>
    </rPh>
    <rPh sb="2" eb="4">
      <t>コウジ</t>
    </rPh>
    <rPh sb="5" eb="7">
      <t>ミツモリ</t>
    </rPh>
    <rPh sb="7" eb="9">
      <t>キンガク</t>
    </rPh>
    <rPh sb="10" eb="13">
      <t>ロウムヒ</t>
    </rPh>
    <phoneticPr fontId="7"/>
  </si>
  <si>
    <t>安全衛生経費率</t>
    <rPh sb="0" eb="2">
      <t>アンゼン</t>
    </rPh>
    <rPh sb="2" eb="4">
      <t>エイセイ</t>
    </rPh>
    <rPh sb="4" eb="6">
      <t>ケイヒ</t>
    </rPh>
    <rPh sb="6" eb="7">
      <t>リツ</t>
    </rPh>
    <phoneticPr fontId="7"/>
  </si>
  <si>
    <t>安全衛生経費（経費率計上分）</t>
    <rPh sb="0" eb="2">
      <t>アンゼン</t>
    </rPh>
    <rPh sb="2" eb="6">
      <t>エイセイケイヒ</t>
    </rPh>
    <rPh sb="7" eb="9">
      <t>ケイヒ</t>
    </rPh>
    <rPh sb="9" eb="10">
      <t>リツ</t>
    </rPh>
    <rPh sb="10" eb="12">
      <t>ケイジョウ</t>
    </rPh>
    <rPh sb="12" eb="13">
      <t>ブン</t>
    </rPh>
    <phoneticPr fontId="7"/>
  </si>
  <si>
    <t>※①のみ、②のみ又は①＋②の合計いずれかとなります</t>
    <rPh sb="8" eb="9">
      <t>マタ</t>
    </rPh>
    <rPh sb="14" eb="16">
      <t>ゴウケイ</t>
    </rPh>
    <phoneticPr fontId="7"/>
  </si>
  <si>
    <t>合計</t>
    <rPh sb="0" eb="1">
      <t>ケイ</t>
    </rPh>
    <phoneticPr fontId="7"/>
  </si>
  <si>
    <t>※安全衛生経費は労務費等と一部重複することがあります</t>
    <phoneticPr fontId="7"/>
  </si>
  <si>
    <t>※値引き前かつ法定福利費加算前の数値です</t>
    <rPh sb="16" eb="18">
      <t>スウチ</t>
    </rPh>
    <phoneticPr fontId="7"/>
  </si>
  <si>
    <r>
      <rPr>
        <b/>
        <sz val="9"/>
        <rFont val="Meiryo UI"/>
        <family val="3"/>
        <charset val="128"/>
      </rPr>
      <t>うち</t>
    </r>
    <r>
      <rPr>
        <b/>
        <sz val="10"/>
        <rFont val="Meiryo UI"/>
        <family val="3"/>
        <charset val="128"/>
      </rPr>
      <t>△△</t>
    </r>
    <r>
      <rPr>
        <b/>
        <sz val="11"/>
        <rFont val="Meiryo UI"/>
        <family val="3"/>
        <charset val="128"/>
      </rPr>
      <t>費</t>
    </r>
    <rPh sb="4" eb="5">
      <t>ヒ</t>
    </rPh>
    <phoneticPr fontId="3"/>
  </si>
  <si>
    <r>
      <rPr>
        <b/>
        <sz val="9"/>
        <rFont val="Meiryo UI"/>
        <family val="3"/>
        <charset val="128"/>
      </rPr>
      <t>うち</t>
    </r>
    <r>
      <rPr>
        <b/>
        <sz val="10"/>
        <rFont val="Meiryo UI"/>
        <family val="3"/>
        <charset val="128"/>
      </rPr>
      <t>法定福利費</t>
    </r>
    <rPh sb="2" eb="7">
      <t>ホウテイフクリヒ</t>
    </rPh>
    <phoneticPr fontId="3"/>
  </si>
  <si>
    <r>
      <rPr>
        <b/>
        <sz val="9"/>
        <rFont val="Meiryo UI"/>
        <family val="3"/>
        <charset val="128"/>
      </rPr>
      <t>うち</t>
    </r>
    <r>
      <rPr>
        <b/>
        <sz val="10"/>
        <rFont val="Meiryo UI"/>
        <family val="3"/>
        <charset val="128"/>
      </rPr>
      <t>建退共掛金</t>
    </r>
    <rPh sb="2" eb="7">
      <t>ケンタイキョウカケキン</t>
    </rPh>
    <phoneticPr fontId="3"/>
  </si>
  <si>
    <r>
      <t>法定福利費　</t>
    </r>
    <r>
      <rPr>
        <sz val="9"/>
        <rFont val="Meiryo UI"/>
        <family val="3"/>
        <charset val="128"/>
      </rPr>
      <t>（現場労働者に関する雇用保険、健康保険、介護保険、厚生年金保険、子ども・子育て拠出金及び子ども・子育て支援金に係る法定の事業主負担額）</t>
    </r>
    <rPh sb="0" eb="2">
      <t>ホウテイ</t>
    </rPh>
    <rPh sb="2" eb="5">
      <t>フクリヒ</t>
    </rPh>
    <rPh sb="7" eb="9">
      <t>ゲンバ</t>
    </rPh>
    <rPh sb="9" eb="12">
      <t>ロウドウシャ</t>
    </rPh>
    <rPh sb="13" eb="14">
      <t>カン</t>
    </rPh>
    <rPh sb="16" eb="18">
      <t>コヨウ</t>
    </rPh>
    <rPh sb="18" eb="20">
      <t>ホケン</t>
    </rPh>
    <rPh sb="21" eb="23">
      <t>ケンコウ</t>
    </rPh>
    <rPh sb="23" eb="25">
      <t>ホケン</t>
    </rPh>
    <rPh sb="26" eb="28">
      <t>カイゴ</t>
    </rPh>
    <rPh sb="28" eb="30">
      <t>ホケン</t>
    </rPh>
    <rPh sb="31" eb="33">
      <t>コウセイ</t>
    </rPh>
    <rPh sb="33" eb="35">
      <t>ネンキン</t>
    </rPh>
    <rPh sb="35" eb="37">
      <t>ホケン</t>
    </rPh>
    <rPh sb="38" eb="39">
      <t>コ</t>
    </rPh>
    <rPh sb="42" eb="44">
      <t>コソダ</t>
    </rPh>
    <rPh sb="45" eb="48">
      <t>キョシュツキン</t>
    </rPh>
    <rPh sb="48" eb="49">
      <t>オヨ</t>
    </rPh>
    <rPh sb="50" eb="51">
      <t>コ</t>
    </rPh>
    <rPh sb="54" eb="56">
      <t>コソダ</t>
    </rPh>
    <rPh sb="57" eb="60">
      <t>シエンキン</t>
    </rPh>
    <rPh sb="61" eb="62">
      <t>カカワ</t>
    </rPh>
    <rPh sb="63" eb="65">
      <t>ホウテイ</t>
    </rPh>
    <rPh sb="66" eb="69">
      <t>ジギョウヌシ</t>
    </rPh>
    <rPh sb="69" eb="71">
      <t>フタン</t>
    </rPh>
    <rPh sb="71" eb="72">
      <t>ガク</t>
    </rPh>
    <phoneticPr fontId="7"/>
  </si>
  <si>
    <t>子ども・子育て支援金</t>
    <rPh sb="0" eb="1">
      <t>コ</t>
    </rPh>
    <rPh sb="4" eb="6">
      <t>コソダ</t>
    </rPh>
    <rPh sb="7" eb="10">
      <t>シエンキン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</si>
</sst>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76" formatCode="#,##0.00;\▲#,##0.00;0.00"/>
    <numFmt numFmtId="177" formatCode="0;[Red]0"/>
    <numFmt numFmtId="178" formatCode="0.0%"/>
    <numFmt numFmtId="179" formatCode="0.000%"/>
  </numFmts>
  <fonts count="68">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Meiryo UI"/>
      <family val="3"/>
      <charset val="128"/>
    </font>
    <font>
      <sz val="11"/>
      <color theme="1"/>
      <name val="游ゴシック"/>
      <family val="2"/>
      <charset val="128"/>
      <scheme val="minor"/>
    </font>
    <font>
      <sz val="11"/>
      <color theme="1"/>
      <name val="Meiryo UI"/>
      <family val="3"/>
    </font>
    <font>
      <sz val="6"/>
      <name val="游ゴシック"/>
      <family val="2"/>
      <charset val="128"/>
      <scheme val="minor"/>
    </font>
    <font>
      <sz val="6"/>
      <color theme="1"/>
      <name val="Meiryo UI"/>
      <family val="3"/>
      <charset val="128"/>
    </font>
    <font>
      <sz val="8"/>
      <color theme="1"/>
      <name val="Meiryo UI"/>
      <family val="3"/>
      <charset val="128"/>
    </font>
    <font>
      <sz val="10"/>
      <color theme="1"/>
      <name val="Meiryo UI"/>
      <family val="3"/>
      <charset val="128"/>
    </font>
    <font>
      <sz val="9"/>
      <color theme="1"/>
      <name val="Meiryo UI"/>
      <family val="3"/>
      <charset val="128"/>
    </font>
    <font>
      <sz val="8"/>
      <name val="Meiryo UI"/>
      <family val="3"/>
      <charset val="128"/>
    </font>
    <font>
      <b/>
      <sz val="11"/>
      <color theme="1"/>
      <name val="Meiryo UI"/>
      <family val="3"/>
      <charset val="128"/>
    </font>
    <font>
      <sz val="9"/>
      <name val="Meiryo UI"/>
      <family val="3"/>
      <charset val="128"/>
    </font>
    <font>
      <b/>
      <sz val="9"/>
      <color theme="1"/>
      <name val="Meiryo UI"/>
      <family val="3"/>
      <charset val="128"/>
    </font>
    <font>
      <b/>
      <sz val="13"/>
      <color theme="1"/>
      <name val="Meiryo UI"/>
      <family val="3"/>
      <charset val="128"/>
    </font>
    <font>
      <sz val="13"/>
      <color theme="1"/>
      <name val="Meiryo UI"/>
      <family val="3"/>
      <charset val="128"/>
    </font>
    <font>
      <b/>
      <sz val="12"/>
      <color rgb="FF000000"/>
      <name val="Meiryo UI"/>
      <family val="3"/>
      <charset val="128"/>
    </font>
    <font>
      <sz val="12"/>
      <color rgb="FF000000"/>
      <name val="Meiryo UI"/>
      <family val="3"/>
      <charset val="128"/>
    </font>
    <font>
      <sz val="14"/>
      <color theme="1"/>
      <name val="Meiryo UI"/>
      <family val="3"/>
      <charset val="128"/>
    </font>
    <font>
      <sz val="12"/>
      <color theme="1"/>
      <name val="Meiryo UI"/>
      <family val="3"/>
      <charset val="128"/>
    </font>
    <font>
      <sz val="18"/>
      <color theme="1"/>
      <name val="Meiryo UI"/>
      <family val="3"/>
      <charset val="128"/>
    </font>
    <font>
      <sz val="18"/>
      <color theme="1"/>
      <name val="Meiryo UI"/>
      <family val="3"/>
    </font>
    <font>
      <b/>
      <sz val="18"/>
      <color theme="1"/>
      <name val="Meiryo UI"/>
      <family val="3"/>
      <charset val="128"/>
    </font>
    <font>
      <b/>
      <sz val="11"/>
      <color theme="1"/>
      <name val="Meiryo UI"/>
      <family val="3"/>
    </font>
    <font>
      <sz val="11"/>
      <name val="Meiryo UI"/>
      <family val="3"/>
      <charset val="128"/>
    </font>
    <font>
      <b/>
      <sz val="11"/>
      <name val="Meiryo UI"/>
      <family val="3"/>
      <charset val="128"/>
    </font>
    <font>
      <sz val="8"/>
      <name val="ＭＳ 明朝"/>
      <family val="3"/>
      <charset val="128"/>
    </font>
    <font>
      <sz val="11"/>
      <color rgb="FFFF0000"/>
      <name val="Meiryo UI"/>
      <family val="3"/>
      <charset val="128"/>
    </font>
    <font>
      <sz val="6"/>
      <color rgb="FFFF0000"/>
      <name val="Meiryo UI"/>
      <family val="3"/>
      <charset val="128"/>
    </font>
    <font>
      <b/>
      <sz val="11"/>
      <color rgb="FFFF0000"/>
      <name val="Meiryo UI"/>
      <family val="3"/>
      <charset val="128"/>
    </font>
    <font>
      <sz val="11"/>
      <color theme="1"/>
      <name val="游ゴシック"/>
      <family val="2"/>
      <scheme val="minor"/>
    </font>
    <font>
      <sz val="8"/>
      <color rgb="FFFF0000"/>
      <name val="Meiryo UI"/>
      <family val="3"/>
      <charset val="128"/>
    </font>
    <font>
      <b/>
      <sz val="8"/>
      <color theme="1"/>
      <name val="Meiryo UI"/>
      <family val="3"/>
      <charset val="128"/>
    </font>
    <font>
      <b/>
      <sz val="6"/>
      <color rgb="FFFF0000"/>
      <name val="Meiryo UI"/>
      <family val="3"/>
      <charset val="128"/>
    </font>
    <font>
      <sz val="11"/>
      <color rgb="FF00B0F0"/>
      <name val="Meiryo UI"/>
      <family val="3"/>
      <charset val="128"/>
    </font>
    <font>
      <sz val="7"/>
      <color theme="1"/>
      <name val="Meiryo UI"/>
      <family val="3"/>
      <charset val="128"/>
    </font>
    <font>
      <b/>
      <sz val="9"/>
      <color rgb="FFFF0000"/>
      <name val="Meiryo UI"/>
      <family val="3"/>
      <charset val="128"/>
    </font>
    <font>
      <b/>
      <sz val="10"/>
      <color rgb="FFFF0000"/>
      <name val="Meiryo UI"/>
      <family val="3"/>
      <charset val="128"/>
    </font>
    <font>
      <b/>
      <sz val="12"/>
      <color rgb="FFFF0000"/>
      <name val="Meiryo UI"/>
      <family val="3"/>
      <charset val="128"/>
    </font>
    <font>
      <sz val="10"/>
      <color rgb="FFFF0000"/>
      <name val="Meiryo UI"/>
      <family val="3"/>
      <charset val="128"/>
    </font>
    <font>
      <b/>
      <u/>
      <sz val="10"/>
      <color rgb="FFFF0000"/>
      <name val="Meiryo UI"/>
      <family val="3"/>
      <charset val="128"/>
    </font>
    <font>
      <sz val="11"/>
      <name val="Meiryo UI"/>
      <family val="3"/>
    </font>
    <font>
      <sz val="18"/>
      <name val="Meiryo UI"/>
      <family val="3"/>
    </font>
    <font>
      <b/>
      <sz val="11"/>
      <name val="Meiryo UI"/>
      <family val="3"/>
    </font>
    <font>
      <sz val="18"/>
      <name val="Meiryo UI"/>
      <family val="3"/>
      <charset val="128"/>
    </font>
    <font>
      <b/>
      <sz val="18"/>
      <name val="Meiryo UI"/>
      <family val="3"/>
      <charset val="128"/>
    </font>
    <font>
      <sz val="12"/>
      <name val="Meiryo UI"/>
      <family val="3"/>
      <charset val="128"/>
    </font>
    <font>
      <sz val="14"/>
      <name val="Meiryo UI"/>
      <family val="3"/>
      <charset val="128"/>
    </font>
    <font>
      <sz val="10"/>
      <name val="Meiryo UI"/>
      <family val="3"/>
      <charset val="128"/>
    </font>
    <font>
      <b/>
      <u/>
      <sz val="10"/>
      <name val="Meiryo UI"/>
      <family val="3"/>
      <charset val="128"/>
    </font>
    <font>
      <b/>
      <sz val="12"/>
      <name val="Meiryo UI"/>
      <family val="3"/>
      <charset val="128"/>
    </font>
    <font>
      <sz val="13"/>
      <name val="Meiryo UI"/>
      <family val="3"/>
      <charset val="128"/>
    </font>
    <font>
      <b/>
      <sz val="13"/>
      <name val="Meiryo UI"/>
      <family val="3"/>
      <charset val="128"/>
    </font>
    <font>
      <b/>
      <sz val="9"/>
      <name val="Meiryo UI"/>
      <family val="3"/>
      <charset val="128"/>
    </font>
    <font>
      <b/>
      <sz val="10"/>
      <name val="Meiryo UI"/>
      <family val="3"/>
      <charset val="128"/>
    </font>
    <font>
      <b/>
      <sz val="6"/>
      <name val="Meiryo UI"/>
      <family val="3"/>
      <charset val="128"/>
    </font>
    <font>
      <b/>
      <sz val="14"/>
      <name val="Meiryo UI"/>
      <family val="3"/>
      <charset val="128"/>
    </font>
    <font>
      <sz val="6"/>
      <name val="Meiryo UI"/>
      <family val="3"/>
      <charset val="128"/>
    </font>
    <font>
      <b/>
      <sz val="8"/>
      <name val="Meiryo UI"/>
      <family val="3"/>
      <charset val="128"/>
    </font>
    <font>
      <sz val="7"/>
      <name val="Meiryo UI"/>
      <family val="3"/>
      <charset val="128"/>
    </font>
    <font>
      <sz val="6"/>
      <name val="ＭＳ 明朝"/>
      <family val="1"/>
      <charset val="128"/>
    </font>
    <font>
      <sz val="10"/>
      <name val="Meiryo UI"/>
      <family val="3"/>
    </font>
    <font>
      <sz val="9"/>
      <color rgb="FF000000"/>
      <name val="Meiryo UI"/>
      <family val="3"/>
      <charset val="128"/>
    </font>
    <font>
      <sz val="9"/>
      <color indexed="81"/>
      <name val="MS P ゴシック"/>
      <family val="3"/>
      <charset val="128"/>
    </font>
    <font>
      <b/>
      <sz val="9"/>
      <color indexed="81"/>
      <name val="MS P ゴシック"/>
      <family val="3"/>
      <charset val="128"/>
    </font>
    <font>
      <b/>
      <sz val="14"/>
      <name val="Meiryo UI"/>
      <family val="3"/>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35">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s>
  <cellStyleXfs count="10">
    <xf numFmtId="0" fontId="0"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3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32" fillId="0" borderId="0" applyFont="0" applyFill="0" applyBorder="0" applyAlignment="0" applyProtection="0">
      <alignment vertical="center"/>
    </xf>
  </cellStyleXfs>
  <cellXfs count="573">
    <xf numFmtId="0" fontId="0" fillId="0" borderId="0" xfId="0"/>
    <xf numFmtId="0" fontId="6" fillId="2" borderId="0" xfId="1" applyFont="1" applyFill="1">
      <alignment vertical="center"/>
    </xf>
    <xf numFmtId="0" fontId="4" fillId="2" borderId="1" xfId="1" applyFont="1" applyFill="1" applyBorder="1">
      <alignment vertical="center"/>
    </xf>
    <xf numFmtId="0" fontId="4" fillId="2" borderId="2" xfId="1" applyFont="1" applyFill="1" applyBorder="1" applyAlignment="1">
      <alignment horizontal="right" vertical="center"/>
    </xf>
    <xf numFmtId="0" fontId="6" fillId="2" borderId="2" xfId="1" applyFont="1" applyFill="1" applyBorder="1">
      <alignment vertical="center"/>
    </xf>
    <xf numFmtId="0" fontId="4" fillId="2" borderId="2" xfId="1" applyFont="1" applyFill="1" applyBorder="1">
      <alignment vertical="center"/>
    </xf>
    <xf numFmtId="0" fontId="8" fillId="2" borderId="2" xfId="1" applyFont="1" applyFill="1" applyBorder="1">
      <alignment vertical="center"/>
    </xf>
    <xf numFmtId="0" fontId="4" fillId="2" borderId="4" xfId="1" applyFont="1" applyFill="1" applyBorder="1">
      <alignment vertical="center"/>
    </xf>
    <xf numFmtId="0" fontId="4" fillId="2" borderId="5" xfId="1" applyFont="1" applyFill="1" applyBorder="1">
      <alignment vertical="center"/>
    </xf>
    <xf numFmtId="0" fontId="4" fillId="2" borderId="6" xfId="1" applyFont="1" applyFill="1" applyBorder="1">
      <alignment vertical="center"/>
    </xf>
    <xf numFmtId="0" fontId="4" fillId="2" borderId="7" xfId="1" applyFont="1" applyFill="1" applyBorder="1">
      <alignment vertical="center"/>
    </xf>
    <xf numFmtId="0" fontId="4" fillId="2" borderId="8" xfId="1" applyFont="1" applyFill="1" applyBorder="1">
      <alignment vertical="center"/>
    </xf>
    <xf numFmtId="0" fontId="10" fillId="2" borderId="9" xfId="1" applyFont="1" applyFill="1" applyBorder="1">
      <alignment vertical="center"/>
    </xf>
    <xf numFmtId="0" fontId="10" fillId="2" borderId="10" xfId="1" applyFont="1" applyFill="1" applyBorder="1">
      <alignment vertical="center"/>
    </xf>
    <xf numFmtId="0" fontId="10" fillId="2" borderId="10"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10" xfId="1" applyFont="1" applyFill="1" applyBorder="1" applyAlignment="1">
      <alignment horizontal="right" vertical="center"/>
    </xf>
    <xf numFmtId="0" fontId="4" fillId="2" borderId="10" xfId="1" applyFont="1" applyFill="1" applyBorder="1">
      <alignment vertical="center"/>
    </xf>
    <xf numFmtId="0" fontId="10" fillId="2" borderId="11" xfId="1" applyFont="1" applyFill="1" applyBorder="1">
      <alignment vertical="center"/>
    </xf>
    <xf numFmtId="0" fontId="4" fillId="2" borderId="7" xfId="1" applyFont="1" applyFill="1" applyBorder="1" applyAlignment="1">
      <alignment horizontal="center" vertical="center"/>
    </xf>
    <xf numFmtId="0" fontId="10" fillId="2" borderId="6" xfId="1" applyFont="1" applyFill="1" applyBorder="1">
      <alignment vertical="center"/>
    </xf>
    <xf numFmtId="0" fontId="10" fillId="2" borderId="7" xfId="1" applyFont="1" applyFill="1" applyBorder="1">
      <alignment vertical="center"/>
    </xf>
    <xf numFmtId="0" fontId="10" fillId="2" borderId="7" xfId="1" applyFont="1" applyFill="1" applyBorder="1" applyAlignment="1">
      <alignment horizontal="right" vertical="center"/>
    </xf>
    <xf numFmtId="0" fontId="10" fillId="2" borderId="8" xfId="1" applyFont="1" applyFill="1" applyBorder="1">
      <alignment vertical="center"/>
    </xf>
    <xf numFmtId="0" fontId="10" fillId="2" borderId="12" xfId="1" applyFont="1" applyFill="1" applyBorder="1">
      <alignment vertical="center"/>
    </xf>
    <xf numFmtId="0" fontId="4" fillId="2" borderId="13" xfId="1" applyFont="1" applyFill="1" applyBorder="1">
      <alignment vertical="center"/>
    </xf>
    <xf numFmtId="0" fontId="10" fillId="2" borderId="13" xfId="1" applyFont="1" applyFill="1" applyBorder="1">
      <alignment vertical="center"/>
    </xf>
    <xf numFmtId="0" fontId="10" fillId="2" borderId="13" xfId="1" applyFont="1" applyFill="1" applyBorder="1" applyAlignment="1">
      <alignment horizontal="center" vertical="center"/>
    </xf>
    <xf numFmtId="0" fontId="10" fillId="2" borderId="13" xfId="1" applyFont="1" applyFill="1" applyBorder="1" applyAlignment="1">
      <alignment horizontal="right" vertical="center"/>
    </xf>
    <xf numFmtId="0" fontId="11" fillId="2" borderId="0" xfId="1" applyFont="1" applyFill="1">
      <alignment vertical="center"/>
    </xf>
    <xf numFmtId="0" fontId="4" fillId="2" borderId="12" xfId="1" applyFont="1" applyFill="1" applyBorder="1" applyAlignment="1">
      <alignment horizontal="right" vertical="center"/>
    </xf>
    <xf numFmtId="0" fontId="4" fillId="2" borderId="13" xfId="1" applyFont="1" applyFill="1" applyBorder="1" applyAlignment="1">
      <alignment horizontal="left" vertical="center"/>
    </xf>
    <xf numFmtId="0" fontId="4" fillId="2" borderId="13" xfId="1" applyFont="1" applyFill="1" applyBorder="1" applyAlignment="1">
      <alignment horizontal="right" vertical="center"/>
    </xf>
    <xf numFmtId="0" fontId="4" fillId="2" borderId="14" xfId="1" applyFont="1" applyFill="1" applyBorder="1">
      <alignment vertical="center"/>
    </xf>
    <xf numFmtId="0" fontId="8" fillId="2" borderId="0" xfId="1" applyFont="1" applyFill="1" applyAlignment="1">
      <alignment vertical="top" wrapText="1"/>
    </xf>
    <xf numFmtId="0" fontId="4" fillId="2" borderId="0" xfId="1" applyFont="1" applyFill="1">
      <alignment vertical="center"/>
    </xf>
    <xf numFmtId="0" fontId="4" fillId="2" borderId="9" xfId="1" applyFont="1" applyFill="1" applyBorder="1" applyAlignment="1">
      <alignment horizontal="right" vertical="center"/>
    </xf>
    <xf numFmtId="0" fontId="4" fillId="2" borderId="10" xfId="1" applyFont="1" applyFill="1" applyBorder="1" applyAlignment="1">
      <alignment horizontal="left" vertical="center"/>
    </xf>
    <xf numFmtId="6" fontId="4" fillId="2" borderId="9" xfId="1" applyNumberFormat="1" applyFont="1" applyFill="1" applyBorder="1">
      <alignment vertical="center"/>
    </xf>
    <xf numFmtId="0" fontId="14" fillId="2" borderId="0" xfId="1" applyFont="1" applyFill="1">
      <alignment vertical="center"/>
    </xf>
    <xf numFmtId="0" fontId="4" fillId="2" borderId="7" xfId="1" applyFont="1" applyFill="1" applyBorder="1" applyAlignment="1">
      <alignment horizontal="left" vertical="center"/>
    </xf>
    <xf numFmtId="0" fontId="4" fillId="2" borderId="6" xfId="1" applyFont="1" applyFill="1" applyBorder="1" applyAlignment="1">
      <alignment horizontal="right" vertical="center"/>
    </xf>
    <xf numFmtId="0" fontId="9" fillId="2" borderId="4" xfId="1" applyFont="1" applyFill="1" applyBorder="1">
      <alignment vertical="center"/>
    </xf>
    <xf numFmtId="0" fontId="6"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0" borderId="13" xfId="1" applyFont="1" applyBorder="1">
      <alignment vertical="center"/>
    </xf>
    <xf numFmtId="0" fontId="16" fillId="2" borderId="6" xfId="1" applyFont="1" applyFill="1" applyBorder="1" applyAlignment="1">
      <alignment horizontal="left" vertical="center"/>
    </xf>
    <xf numFmtId="38" fontId="16" fillId="2" borderId="7" xfId="2" applyFont="1" applyFill="1" applyBorder="1" applyAlignment="1">
      <alignment vertical="center"/>
    </xf>
    <xf numFmtId="0" fontId="17" fillId="2" borderId="7" xfId="1" applyFont="1" applyFill="1" applyBorder="1">
      <alignment vertical="center"/>
    </xf>
    <xf numFmtId="0" fontId="9" fillId="2" borderId="5" xfId="1" applyFont="1" applyFill="1" applyBorder="1">
      <alignment vertical="center"/>
    </xf>
    <xf numFmtId="49" fontId="6" fillId="2" borderId="6" xfId="1" applyNumberFormat="1" applyFont="1" applyFill="1" applyBorder="1" applyAlignment="1">
      <alignment horizontal="left" vertical="center"/>
    </xf>
    <xf numFmtId="0" fontId="4" fillId="2" borderId="7" xfId="1" applyFont="1" applyFill="1" applyBorder="1" applyAlignment="1">
      <alignment horizontal="right" vertical="center"/>
    </xf>
    <xf numFmtId="0" fontId="4" fillId="0" borderId="7" xfId="1" applyFont="1" applyBorder="1">
      <alignment vertical="center"/>
    </xf>
    <xf numFmtId="0" fontId="10" fillId="2" borderId="0" xfId="1" applyFont="1" applyFill="1" applyAlignment="1">
      <alignment horizontal="center" vertical="center"/>
    </xf>
    <xf numFmtId="0" fontId="10" fillId="2" borderId="0" xfId="1" applyFont="1" applyFill="1">
      <alignment vertical="center"/>
    </xf>
    <xf numFmtId="0" fontId="9" fillId="2" borderId="0" xfId="1" applyFont="1" applyFill="1">
      <alignment vertical="center"/>
    </xf>
    <xf numFmtId="0" fontId="4" fillId="2" borderId="0" xfId="1" applyFont="1" applyFill="1" applyAlignment="1"/>
    <xf numFmtId="0" fontId="9" fillId="2" borderId="5" xfId="1" applyFont="1" applyFill="1" applyBorder="1" applyAlignment="1"/>
    <xf numFmtId="0" fontId="11" fillId="2" borderId="0" xfId="1" applyFont="1" applyFill="1" applyAlignment="1"/>
    <xf numFmtId="0" fontId="20" fillId="2" borderId="0" xfId="1" applyFont="1" applyFill="1" applyAlignment="1">
      <alignment horizontal="center"/>
    </xf>
    <xf numFmtId="0" fontId="4" fillId="2" borderId="0" xfId="1" applyFont="1" applyFill="1" applyAlignment="1">
      <alignment horizontal="center"/>
    </xf>
    <xf numFmtId="0" fontId="9" fillId="2" borderId="4" xfId="1" applyFont="1" applyFill="1" applyBorder="1" applyAlignment="1"/>
    <xf numFmtId="0" fontId="21" fillId="2" borderId="0" xfId="1" applyFont="1" applyFill="1" applyAlignment="1">
      <alignment horizontal="center"/>
    </xf>
    <xf numFmtId="0" fontId="21" fillId="2" borderId="0" xfId="1" applyFont="1" applyFill="1" applyAlignment="1">
      <alignment horizontal="left"/>
    </xf>
    <xf numFmtId="0" fontId="22" fillId="2" borderId="4" xfId="1" applyFont="1" applyFill="1" applyBorder="1" applyAlignment="1">
      <alignment horizontal="center"/>
    </xf>
    <xf numFmtId="0" fontId="4" fillId="2" borderId="0" xfId="1" applyFont="1" applyFill="1" applyAlignment="1">
      <alignment horizontal="center" vertical="center"/>
    </xf>
    <xf numFmtId="0" fontId="4" fillId="2" borderId="0" xfId="1" applyFont="1" applyFill="1" applyAlignment="1">
      <alignment horizontal="right" vertical="center"/>
    </xf>
    <xf numFmtId="0" fontId="23" fillId="2" borderId="0" xfId="1" applyFont="1" applyFill="1" applyAlignment="1">
      <alignment horizontal="center"/>
    </xf>
    <xf numFmtId="0" fontId="23" fillId="2" borderId="5" xfId="1" applyFont="1" applyFill="1" applyBorder="1" applyAlignment="1">
      <alignment horizontal="center"/>
    </xf>
    <xf numFmtId="0" fontId="22" fillId="2" borderId="4" xfId="1" applyFont="1" applyFill="1" applyBorder="1" applyAlignment="1">
      <alignment horizontal="centerContinuous"/>
    </xf>
    <xf numFmtId="0" fontId="4" fillId="2" borderId="0" xfId="1" applyFont="1" applyFill="1" applyAlignment="1">
      <alignment horizontal="centerContinuous" vertical="center"/>
    </xf>
    <xf numFmtId="0" fontId="22" fillId="2" borderId="0" xfId="1" applyFont="1" applyFill="1" applyAlignment="1">
      <alignment horizontal="centerContinuous"/>
    </xf>
    <xf numFmtId="0" fontId="24" fillId="2" borderId="5" xfId="1" applyFont="1" applyFill="1" applyBorder="1" applyAlignment="1">
      <alignment horizontal="centerContinuous" vertical="center"/>
    </xf>
    <xf numFmtId="0" fontId="22" fillId="2" borderId="4" xfId="1" applyFont="1" applyFill="1" applyBorder="1" applyAlignment="1">
      <alignment horizontal="left" vertical="center"/>
    </xf>
    <xf numFmtId="0" fontId="4" fillId="2" borderId="0" xfId="1" applyFont="1" applyFill="1" applyAlignment="1">
      <alignment horizontal="left" vertical="center"/>
    </xf>
    <xf numFmtId="0" fontId="22" fillId="2" borderId="0" xfId="1" applyFont="1" applyFill="1" applyAlignment="1">
      <alignment horizontal="left" vertical="center"/>
    </xf>
    <xf numFmtId="0" fontId="22" fillId="2" borderId="5" xfId="1" applyFont="1" applyFill="1" applyBorder="1" applyAlignment="1">
      <alignment horizontal="left" vertical="center"/>
    </xf>
    <xf numFmtId="0" fontId="25" fillId="2" borderId="13" xfId="1" applyFont="1" applyFill="1" applyBorder="1">
      <alignment vertical="center"/>
    </xf>
    <xf numFmtId="14" fontId="6" fillId="2" borderId="0" xfId="1" applyNumberFormat="1" applyFont="1" applyFill="1" applyAlignment="1"/>
    <xf numFmtId="0" fontId="13" fillId="2" borderId="0" xfId="1" applyFont="1" applyFill="1">
      <alignment vertical="center"/>
    </xf>
    <xf numFmtId="0" fontId="26" fillId="2" borderId="15" xfId="1" applyFont="1" applyFill="1" applyBorder="1">
      <alignment vertical="center"/>
    </xf>
    <xf numFmtId="38" fontId="26" fillId="2" borderId="18" xfId="2" applyFont="1" applyFill="1" applyBorder="1">
      <alignment vertical="center"/>
    </xf>
    <xf numFmtId="0" fontId="26" fillId="2" borderId="8" xfId="1" applyFont="1" applyFill="1" applyBorder="1">
      <alignment vertical="center"/>
    </xf>
    <xf numFmtId="0" fontId="26" fillId="2" borderId="0" xfId="1" applyFont="1" applyFill="1">
      <alignment vertical="center"/>
    </xf>
    <xf numFmtId="0" fontId="27" fillId="2" borderId="0" xfId="1" applyFont="1" applyFill="1">
      <alignment vertical="center"/>
    </xf>
    <xf numFmtId="0" fontId="26" fillId="2" borderId="0" xfId="1" applyFont="1" applyFill="1" applyAlignment="1">
      <alignment horizontal="center" vertical="top"/>
    </xf>
    <xf numFmtId="0" fontId="26" fillId="3" borderId="14" xfId="1" applyFont="1" applyFill="1" applyBorder="1">
      <alignment vertical="center"/>
    </xf>
    <xf numFmtId="0" fontId="27" fillId="2" borderId="0" xfId="1" applyFont="1" applyFill="1" applyAlignment="1">
      <alignment horizontal="left" vertical="top"/>
    </xf>
    <xf numFmtId="0" fontId="4" fillId="2" borderId="15" xfId="1" applyFont="1" applyFill="1" applyBorder="1" applyAlignment="1">
      <alignment horizontal="right" vertical="center"/>
    </xf>
    <xf numFmtId="0" fontId="29" fillId="2" borderId="0" xfId="1" applyFont="1" applyFill="1" applyAlignment="1">
      <alignment horizontal="left" vertical="top"/>
    </xf>
    <xf numFmtId="0" fontId="13" fillId="2" borderId="7" xfId="1" applyFont="1" applyFill="1" applyBorder="1">
      <alignment vertical="center"/>
    </xf>
    <xf numFmtId="0" fontId="0" fillId="2" borderId="0" xfId="1" applyFont="1" applyFill="1">
      <alignment vertical="center"/>
    </xf>
    <xf numFmtId="0" fontId="6" fillId="2" borderId="0" xfId="1" applyFont="1" applyFill="1" applyAlignment="1">
      <alignment horizontal="right" vertical="center"/>
    </xf>
    <xf numFmtId="8" fontId="6" fillId="2" borderId="0" xfId="1" applyNumberFormat="1" applyFont="1" applyFill="1">
      <alignment vertical="center"/>
    </xf>
    <xf numFmtId="0" fontId="31" fillId="2" borderId="11" xfId="1" applyFont="1" applyFill="1" applyBorder="1" applyAlignment="1">
      <alignment horizontal="left" vertical="center"/>
    </xf>
    <xf numFmtId="6" fontId="6" fillId="2" borderId="0" xfId="1" applyNumberFormat="1" applyFont="1" applyFill="1">
      <alignment vertical="center"/>
    </xf>
    <xf numFmtId="0" fontId="4" fillId="2" borderId="3" xfId="1" applyFont="1" applyFill="1" applyBorder="1">
      <alignment vertical="center"/>
    </xf>
    <xf numFmtId="6" fontId="4" fillId="2" borderId="7" xfId="1" applyNumberFormat="1" applyFont="1" applyFill="1" applyBorder="1" applyAlignment="1">
      <alignment horizontal="right" vertical="center"/>
    </xf>
    <xf numFmtId="0" fontId="18" fillId="2" borderId="8" xfId="1" applyFont="1" applyFill="1" applyBorder="1" applyAlignment="1">
      <alignment horizontal="left" vertical="center"/>
    </xf>
    <xf numFmtId="0" fontId="31" fillId="2" borderId="8" xfId="1" applyFont="1" applyFill="1" applyBorder="1">
      <alignment vertical="center"/>
    </xf>
    <xf numFmtId="0" fontId="31" fillId="2" borderId="7" xfId="1" applyFont="1" applyFill="1" applyBorder="1" applyAlignment="1">
      <alignment horizontal="left" vertical="center"/>
    </xf>
    <xf numFmtId="0" fontId="31" fillId="2" borderId="7" xfId="1" applyFont="1" applyFill="1" applyBorder="1">
      <alignment vertical="center"/>
    </xf>
    <xf numFmtId="0" fontId="4" fillId="0" borderId="5" xfId="1" applyFont="1" applyBorder="1">
      <alignment vertical="center"/>
    </xf>
    <xf numFmtId="0" fontId="33" fillId="2" borderId="2" xfId="1" applyFont="1" applyFill="1" applyBorder="1">
      <alignment vertical="center"/>
    </xf>
    <xf numFmtId="0" fontId="15" fillId="2" borderId="2" xfId="1" applyFont="1" applyFill="1" applyBorder="1" applyAlignment="1">
      <alignment horizontal="left" vertical="center"/>
    </xf>
    <xf numFmtId="0" fontId="4" fillId="2" borderId="2" xfId="1" applyFont="1" applyFill="1" applyBorder="1" applyAlignment="1">
      <alignment horizontal="left" vertical="center"/>
    </xf>
    <xf numFmtId="6" fontId="4" fillId="2" borderId="2" xfId="1" applyNumberFormat="1" applyFont="1" applyFill="1" applyBorder="1">
      <alignment vertical="center"/>
    </xf>
    <xf numFmtId="0" fontId="18" fillId="2" borderId="0" xfId="1" applyFont="1" applyFill="1" applyAlignment="1">
      <alignment horizontal="left" vertical="center"/>
    </xf>
    <xf numFmtId="0" fontId="17" fillId="2" borderId="0" xfId="1" applyFont="1" applyFill="1">
      <alignment vertical="center"/>
    </xf>
    <xf numFmtId="38" fontId="16" fillId="2" borderId="0" xfId="2" applyFont="1" applyFill="1" applyBorder="1" applyAlignment="1">
      <alignment vertical="center"/>
    </xf>
    <xf numFmtId="6" fontId="16" fillId="2" borderId="0" xfId="2" applyNumberFormat="1" applyFont="1" applyFill="1" applyBorder="1" applyAlignment="1">
      <alignment horizontal="right" vertical="center"/>
    </xf>
    <xf numFmtId="0" fontId="16" fillId="2" borderId="0" xfId="1" applyFont="1" applyFill="1" applyAlignment="1">
      <alignment horizontal="left" vertical="center"/>
    </xf>
    <xf numFmtId="0" fontId="4" fillId="0" borderId="0" xfId="1" applyFont="1">
      <alignment vertical="center"/>
    </xf>
    <xf numFmtId="9" fontId="4" fillId="2" borderId="0" xfId="1" applyNumberFormat="1" applyFont="1" applyFill="1" applyAlignment="1">
      <alignment horizontal="right" vertical="center"/>
    </xf>
    <xf numFmtId="0" fontId="6" fillId="2" borderId="0" xfId="1" applyFont="1" applyFill="1" applyAlignment="1">
      <alignment horizontal="center" vertical="center"/>
    </xf>
    <xf numFmtId="0" fontId="36" fillId="2" borderId="7" xfId="1" applyFont="1" applyFill="1" applyBorder="1" applyAlignment="1">
      <alignment horizontal="left" vertical="center"/>
    </xf>
    <xf numFmtId="0" fontId="36" fillId="2" borderId="6" xfId="1" applyFont="1" applyFill="1" applyBorder="1" applyAlignment="1">
      <alignment horizontal="right" vertical="center"/>
    </xf>
    <xf numFmtId="0" fontId="31" fillId="2" borderId="8" xfId="1" applyFont="1" applyFill="1" applyBorder="1" applyAlignment="1">
      <alignment horizontal="left" vertical="center"/>
    </xf>
    <xf numFmtId="0" fontId="33" fillId="2" borderId="0" xfId="1" applyFont="1" applyFill="1" applyAlignment="1"/>
    <xf numFmtId="0" fontId="15" fillId="2" borderId="0" xfId="1" applyFont="1" applyFill="1" applyAlignment="1">
      <alignment horizontal="left"/>
    </xf>
    <xf numFmtId="0" fontId="4" fillId="2" borderId="0" xfId="1" applyFont="1" applyFill="1" applyAlignment="1">
      <alignment horizontal="left"/>
    </xf>
    <xf numFmtId="0" fontId="6" fillId="2" borderId="0" xfId="1" applyFont="1" applyFill="1" applyAlignment="1"/>
    <xf numFmtId="6" fontId="4" fillId="2" borderId="0" xfId="1" applyNumberFormat="1" applyFont="1" applyFill="1" applyAlignment="1"/>
    <xf numFmtId="0" fontId="4" fillId="2" borderId="0" xfId="1" applyFont="1" applyFill="1" applyAlignment="1">
      <alignment horizontal="right"/>
    </xf>
    <xf numFmtId="0" fontId="4" fillId="2" borderId="4" xfId="1" applyFont="1" applyFill="1" applyBorder="1" applyAlignment="1"/>
    <xf numFmtId="0" fontId="6" fillId="2" borderId="0" xfId="1" applyFont="1" applyFill="1" applyAlignment="1">
      <alignment horizontal="right"/>
    </xf>
    <xf numFmtId="0" fontId="15" fillId="2" borderId="0" xfId="1" applyFont="1" applyFill="1" applyAlignment="1">
      <alignment horizontal="left" vertical="top"/>
    </xf>
    <xf numFmtId="0" fontId="4" fillId="2" borderId="0" xfId="1" applyFont="1" applyFill="1" applyAlignment="1">
      <alignment horizontal="left" vertical="top"/>
    </xf>
    <xf numFmtId="0" fontId="4" fillId="2" borderId="5" xfId="1" applyFont="1" applyFill="1" applyBorder="1" applyAlignment="1">
      <alignment horizontal="left" vertical="top"/>
    </xf>
    <xf numFmtId="0" fontId="33" fillId="2" borderId="0" xfId="1" applyFont="1" applyFill="1" applyAlignment="1">
      <alignment horizontal="left" vertical="top"/>
    </xf>
    <xf numFmtId="0" fontId="6" fillId="2" borderId="0" xfId="1" applyFont="1" applyFill="1" applyAlignment="1">
      <alignment horizontal="left" vertical="top"/>
    </xf>
    <xf numFmtId="6" fontId="4" fillId="2" borderId="0" xfId="1" applyNumberFormat="1" applyFont="1" applyFill="1" applyAlignment="1">
      <alignment horizontal="left" vertical="top"/>
    </xf>
    <xf numFmtId="0" fontId="4" fillId="2" borderId="4" xfId="1" applyFont="1" applyFill="1" applyBorder="1" applyAlignment="1">
      <alignment horizontal="left" vertical="top"/>
    </xf>
    <xf numFmtId="0" fontId="14" fillId="2" borderId="0" xfId="1" applyFont="1" applyFill="1" applyAlignment="1">
      <alignment horizontal="left" vertical="top"/>
    </xf>
    <xf numFmtId="0" fontId="13" fillId="2" borderId="10" xfId="1" applyFont="1" applyFill="1" applyBorder="1">
      <alignment vertical="center"/>
    </xf>
    <xf numFmtId="0" fontId="8" fillId="2" borderId="10" xfId="1" applyFont="1" applyFill="1" applyBorder="1" applyAlignment="1">
      <alignment wrapText="1"/>
    </xf>
    <xf numFmtId="0" fontId="8" fillId="2" borderId="10" xfId="1" applyFont="1" applyFill="1" applyBorder="1" applyAlignment="1"/>
    <xf numFmtId="0" fontId="8" fillId="2" borderId="9" xfId="1" applyFont="1" applyFill="1" applyBorder="1" applyAlignment="1">
      <alignment wrapText="1"/>
    </xf>
    <xf numFmtId="6" fontId="4" fillId="2" borderId="12" xfId="1" applyNumberFormat="1" applyFont="1" applyFill="1" applyBorder="1">
      <alignment vertical="center"/>
    </xf>
    <xf numFmtId="0" fontId="8" fillId="2" borderId="9" xfId="1" applyFont="1" applyFill="1" applyBorder="1" applyAlignment="1"/>
    <xf numFmtId="0" fontId="13" fillId="2" borderId="11" xfId="1" applyFont="1" applyFill="1" applyBorder="1" applyAlignment="1"/>
    <xf numFmtId="0" fontId="13" fillId="2" borderId="8" xfId="1" applyFont="1" applyFill="1" applyBorder="1" applyAlignment="1"/>
    <xf numFmtId="0" fontId="13" fillId="2" borderId="7" xfId="1" applyFont="1" applyFill="1" applyBorder="1" applyAlignment="1"/>
    <xf numFmtId="0" fontId="13" fillId="2" borderId="6" xfId="1" applyFont="1" applyFill="1" applyBorder="1" applyAlignment="1"/>
    <xf numFmtId="6" fontId="4" fillId="2" borderId="0" xfId="1" applyNumberFormat="1" applyFont="1" applyFill="1" applyAlignment="1">
      <alignment horizontal="right" vertical="center"/>
    </xf>
    <xf numFmtId="0" fontId="8" fillId="2" borderId="7" xfId="1" applyFont="1" applyFill="1" applyBorder="1" applyAlignment="1">
      <alignment vertical="top" wrapText="1"/>
    </xf>
    <xf numFmtId="0" fontId="4" fillId="2" borderId="25" xfId="1" applyFont="1" applyFill="1" applyBorder="1">
      <alignment vertical="center"/>
    </xf>
    <xf numFmtId="0" fontId="4" fillId="2" borderId="26" xfId="1" applyFont="1" applyFill="1" applyBorder="1">
      <alignment vertical="center"/>
    </xf>
    <xf numFmtId="0" fontId="8" fillId="2" borderId="26" xfId="1" applyFont="1" applyFill="1" applyBorder="1" applyAlignment="1">
      <alignment vertical="top" wrapText="1"/>
    </xf>
    <xf numFmtId="0" fontId="30" fillId="2" borderId="26" xfId="1" applyFont="1" applyFill="1" applyBorder="1" applyAlignment="1">
      <alignment horizontal="left" vertical="center" wrapText="1"/>
    </xf>
    <xf numFmtId="0" fontId="4" fillId="2" borderId="27" xfId="1" applyFont="1" applyFill="1" applyBorder="1">
      <alignment vertical="center"/>
    </xf>
    <xf numFmtId="0" fontId="36" fillId="2" borderId="5" xfId="1" applyFont="1" applyFill="1" applyBorder="1" applyAlignment="1"/>
    <xf numFmtId="6" fontId="31" fillId="2" borderId="7" xfId="1" applyNumberFormat="1" applyFont="1" applyFill="1" applyBorder="1">
      <alignment vertical="center"/>
    </xf>
    <xf numFmtId="6" fontId="31" fillId="2" borderId="6" xfId="1" applyNumberFormat="1" applyFont="1" applyFill="1" applyBorder="1">
      <alignment vertical="center"/>
    </xf>
    <xf numFmtId="0" fontId="31" fillId="2" borderId="10" xfId="1" applyFont="1" applyFill="1" applyBorder="1" applyAlignment="1">
      <alignment horizontal="left" vertical="center"/>
    </xf>
    <xf numFmtId="0" fontId="31" fillId="2" borderId="10" xfId="1" applyFont="1" applyFill="1" applyBorder="1">
      <alignment vertical="center"/>
    </xf>
    <xf numFmtId="6" fontId="31" fillId="2" borderId="10" xfId="1" applyNumberFormat="1" applyFont="1" applyFill="1" applyBorder="1">
      <alignment vertical="center"/>
    </xf>
    <xf numFmtId="6" fontId="31" fillId="2" borderId="9" xfId="1" applyNumberFormat="1" applyFont="1" applyFill="1" applyBorder="1">
      <alignment vertical="center"/>
    </xf>
    <xf numFmtId="0" fontId="35" fillId="2" borderId="7" xfId="1" applyFont="1" applyFill="1" applyBorder="1">
      <alignment vertical="center"/>
    </xf>
    <xf numFmtId="0" fontId="35" fillId="2" borderId="7" xfId="1" applyFont="1" applyFill="1" applyBorder="1" applyAlignment="1">
      <alignment vertical="center" wrapText="1"/>
    </xf>
    <xf numFmtId="0" fontId="35" fillId="2" borderId="6" xfId="1" applyFont="1" applyFill="1" applyBorder="1" applyAlignment="1">
      <alignment vertical="center" wrapText="1"/>
    </xf>
    <xf numFmtId="0" fontId="13" fillId="2" borderId="10" xfId="1" applyFont="1" applyFill="1" applyBorder="1" applyAlignment="1"/>
    <xf numFmtId="0" fontId="13" fillId="2" borderId="10" xfId="1" applyFont="1" applyFill="1" applyBorder="1" applyAlignment="1">
      <alignment vertical="center" wrapText="1"/>
    </xf>
    <xf numFmtId="49" fontId="12" fillId="0" borderId="18" xfId="0" applyNumberFormat="1" applyFont="1" applyBorder="1" applyAlignment="1">
      <alignment horizontal="center"/>
    </xf>
    <xf numFmtId="0" fontId="12" fillId="0" borderId="18" xfId="0" applyFont="1" applyBorder="1" applyAlignment="1">
      <alignment horizontal="right"/>
    </xf>
    <xf numFmtId="176" fontId="12" fillId="0" borderId="18" xfId="0" applyNumberFormat="1" applyFont="1" applyBorder="1" applyAlignment="1">
      <alignment horizontal="right"/>
    </xf>
    <xf numFmtId="176" fontId="12" fillId="0" borderId="0" xfId="0" applyNumberFormat="1" applyFont="1" applyAlignment="1">
      <alignment horizontal="right"/>
    </xf>
    <xf numFmtId="49" fontId="12" fillId="0" borderId="0" xfId="0" applyNumberFormat="1" applyFont="1" applyAlignment="1">
      <alignment horizontal="center"/>
    </xf>
    <xf numFmtId="49" fontId="12" fillId="0" borderId="18" xfId="0" applyNumberFormat="1" applyFont="1" applyBorder="1" applyAlignment="1">
      <alignment horizontal="right"/>
    </xf>
    <xf numFmtId="0" fontId="14" fillId="2" borderId="0" xfId="5" applyFont="1" applyFill="1" applyAlignment="1">
      <alignment horizontal="left" vertical="top"/>
    </xf>
    <xf numFmtId="0" fontId="14" fillId="2" borderId="0" xfId="5" applyFont="1" applyFill="1">
      <alignment vertical="center"/>
    </xf>
    <xf numFmtId="0" fontId="30" fillId="2" borderId="0" xfId="1" applyFont="1" applyFill="1" applyAlignment="1">
      <alignment horizontal="left" vertical="center" wrapText="1"/>
    </xf>
    <xf numFmtId="0" fontId="29" fillId="2" borderId="0" xfId="1" applyFont="1" applyFill="1" applyAlignment="1">
      <alignment horizontal="right" vertical="center" wrapText="1"/>
    </xf>
    <xf numFmtId="0" fontId="29" fillId="2" borderId="0" xfId="1" applyFont="1" applyFill="1">
      <alignment vertical="center"/>
    </xf>
    <xf numFmtId="0" fontId="29" fillId="2" borderId="16" xfId="1" applyFont="1" applyFill="1" applyBorder="1" applyAlignment="1">
      <alignment horizontal="left" vertical="center"/>
    </xf>
    <xf numFmtId="0" fontId="31" fillId="2" borderId="0" xfId="1" applyFont="1" applyFill="1" applyAlignment="1">
      <alignment horizontal="left" vertical="center"/>
    </xf>
    <xf numFmtId="0" fontId="31" fillId="2" borderId="6" xfId="1" applyFont="1" applyFill="1" applyBorder="1" applyAlignment="1">
      <alignment horizontal="left" vertical="center"/>
    </xf>
    <xf numFmtId="0" fontId="29" fillId="2" borderId="16" xfId="1" applyFont="1" applyFill="1" applyBorder="1">
      <alignment vertical="center"/>
    </xf>
    <xf numFmtId="0" fontId="29" fillId="2" borderId="14" xfId="1" applyFont="1" applyFill="1" applyBorder="1">
      <alignment vertical="center"/>
    </xf>
    <xf numFmtId="0" fontId="29" fillId="2" borderId="13" xfId="1" applyFont="1" applyFill="1" applyBorder="1">
      <alignment vertical="center"/>
    </xf>
    <xf numFmtId="0" fontId="29" fillId="0" borderId="0" xfId="1" applyFont="1">
      <alignment vertical="center"/>
    </xf>
    <xf numFmtId="0" fontId="29" fillId="2" borderId="0" xfId="1" applyFont="1" applyFill="1" applyAlignment="1"/>
    <xf numFmtId="0" fontId="40" fillId="2" borderId="0" xfId="1" applyFont="1" applyFill="1" applyAlignment="1">
      <alignment horizontal="left" vertical="top"/>
    </xf>
    <xf numFmtId="0" fontId="12" fillId="0" borderId="0" xfId="0" applyFont="1"/>
    <xf numFmtId="0" fontId="12" fillId="0" borderId="18" xfId="0" applyFont="1" applyBorder="1"/>
    <xf numFmtId="0" fontId="41" fillId="2" borderId="0" xfId="1" applyFont="1" applyFill="1" applyAlignment="1"/>
    <xf numFmtId="0" fontId="41" fillId="2" borderId="13" xfId="1" applyFont="1" applyFill="1" applyBorder="1" applyAlignment="1"/>
    <xf numFmtId="0" fontId="41" fillId="2" borderId="0" xfId="1" applyFont="1" applyFill="1" applyAlignment="1">
      <alignment horizontal="center"/>
    </xf>
    <xf numFmtId="0" fontId="42" fillId="2" borderId="0" xfId="1" applyFont="1" applyFill="1" applyAlignment="1">
      <alignment horizontal="center"/>
    </xf>
    <xf numFmtId="0" fontId="41" fillId="2" borderId="0" xfId="1" applyFont="1" applyFill="1" applyAlignment="1">
      <alignment horizontal="right"/>
    </xf>
    <xf numFmtId="0" fontId="33" fillId="2" borderId="8" xfId="1" applyFont="1" applyFill="1" applyBorder="1">
      <alignment vertical="center"/>
    </xf>
    <xf numFmtId="0" fontId="29" fillId="2" borderId="0" xfId="1" applyFont="1" applyFill="1" applyAlignment="1">
      <alignment horizontal="left" vertical="center"/>
    </xf>
    <xf numFmtId="0" fontId="8" fillId="2" borderId="6" xfId="1" applyFont="1" applyFill="1" applyBorder="1" applyAlignment="1">
      <alignment vertical="top" wrapText="1"/>
    </xf>
    <xf numFmtId="0" fontId="6" fillId="2" borderId="7" xfId="1" applyFont="1" applyFill="1" applyBorder="1">
      <alignment vertical="center"/>
    </xf>
    <xf numFmtId="0" fontId="33" fillId="2" borderId="0" xfId="1" applyFont="1" applyFill="1" applyAlignment="1">
      <alignment horizontal="left" vertical="center"/>
    </xf>
    <xf numFmtId="49" fontId="12" fillId="0" borderId="18" xfId="0" applyNumberFormat="1" applyFont="1" applyBorder="1" applyAlignment="1">
      <alignment horizontal="left"/>
    </xf>
    <xf numFmtId="0" fontId="12" fillId="2" borderId="18" xfId="0" applyFont="1" applyFill="1" applyBorder="1"/>
    <xf numFmtId="38" fontId="12" fillId="0" borderId="18" xfId="4" applyFont="1" applyBorder="1" applyAlignment="1"/>
    <xf numFmtId="49" fontId="12" fillId="0" borderId="19" xfId="0" applyNumberFormat="1" applyFont="1" applyBorder="1" applyAlignment="1">
      <alignment horizontal="left"/>
    </xf>
    <xf numFmtId="0" fontId="12" fillId="0" borderId="19" xfId="0" applyFont="1" applyBorder="1"/>
    <xf numFmtId="176" fontId="12" fillId="0" borderId="19" xfId="0" applyNumberFormat="1" applyFont="1" applyBorder="1" applyAlignment="1">
      <alignment horizontal="right"/>
    </xf>
    <xf numFmtId="49" fontId="12" fillId="0" borderId="19" xfId="0" applyNumberFormat="1" applyFont="1" applyBorder="1" applyAlignment="1">
      <alignment horizontal="center"/>
    </xf>
    <xf numFmtId="38" fontId="12" fillId="0" borderId="19" xfId="4" applyFont="1" applyBorder="1" applyAlignment="1"/>
    <xf numFmtId="38" fontId="12" fillId="0" borderId="0" xfId="4" applyFont="1" applyAlignment="1"/>
    <xf numFmtId="0" fontId="12" fillId="0" borderId="18" xfId="0" applyFont="1" applyBorder="1" applyAlignment="1">
      <alignment horizontal="left"/>
    </xf>
    <xf numFmtId="0" fontId="26" fillId="0" borderId="0" xfId="0" applyFont="1"/>
    <xf numFmtId="49" fontId="12" fillId="0" borderId="17" xfId="0" applyNumberFormat="1" applyFont="1" applyBorder="1" applyAlignment="1">
      <alignment horizontal="left"/>
    </xf>
    <xf numFmtId="0" fontId="12" fillId="0" borderId="17" xfId="0" applyFont="1" applyBorder="1" applyAlignment="1">
      <alignment horizontal="right"/>
    </xf>
    <xf numFmtId="0" fontId="12" fillId="0" borderId="17" xfId="0" applyFont="1" applyBorder="1"/>
    <xf numFmtId="49" fontId="12" fillId="0" borderId="17" xfId="0" applyNumberFormat="1" applyFont="1" applyBorder="1" applyAlignment="1">
      <alignment horizontal="center"/>
    </xf>
    <xf numFmtId="49" fontId="12" fillId="2" borderId="17" xfId="0" applyNumberFormat="1" applyFont="1" applyFill="1" applyBorder="1" applyAlignment="1">
      <alignment horizontal="left"/>
    </xf>
    <xf numFmtId="38" fontId="12" fillId="0" borderId="18" xfId="4" applyFont="1" applyFill="1" applyBorder="1" applyAlignment="1"/>
    <xf numFmtId="0" fontId="26" fillId="0" borderId="18" xfId="0" applyFont="1" applyBorder="1"/>
    <xf numFmtId="0" fontId="14" fillId="0" borderId="20" xfId="0" applyFont="1" applyBorder="1" applyAlignment="1">
      <alignment horizontal="center" wrapText="1"/>
    </xf>
    <xf numFmtId="0" fontId="14" fillId="0" borderId="0" xfId="0" applyFont="1" applyAlignment="1">
      <alignment horizontal="center" wrapText="1"/>
    </xf>
    <xf numFmtId="0" fontId="14" fillId="0" borderId="0" xfId="0" applyFont="1" applyAlignment="1">
      <alignment wrapText="1"/>
    </xf>
    <xf numFmtId="0" fontId="14" fillId="0" borderId="20" xfId="0" applyFont="1" applyBorder="1" applyAlignment="1">
      <alignment wrapText="1"/>
    </xf>
    <xf numFmtId="6" fontId="26" fillId="2" borderId="10" xfId="5" applyNumberFormat="1" applyFont="1" applyFill="1" applyBorder="1" applyAlignment="1">
      <alignment horizontal="right" vertical="center"/>
    </xf>
    <xf numFmtId="6" fontId="26" fillId="2" borderId="13" xfId="5" applyNumberFormat="1" applyFont="1" applyFill="1" applyBorder="1" applyAlignment="1">
      <alignment horizontal="right" vertical="center"/>
    </xf>
    <xf numFmtId="0" fontId="26" fillId="2" borderId="18" xfId="1" applyFont="1" applyFill="1" applyBorder="1" applyAlignment="1">
      <alignment horizontal="center"/>
    </xf>
    <xf numFmtId="0" fontId="26" fillId="2" borderId="20" xfId="1" applyFont="1" applyFill="1" applyBorder="1" applyAlignment="1">
      <alignment horizontal="center"/>
    </xf>
    <xf numFmtId="0" fontId="43" fillId="2" borderId="2" xfId="5" applyFont="1" applyFill="1" applyBorder="1">
      <alignment vertical="center"/>
    </xf>
    <xf numFmtId="0" fontId="43" fillId="2" borderId="0" xfId="5" applyFont="1" applyFill="1">
      <alignment vertical="center"/>
    </xf>
    <xf numFmtId="0" fontId="44" fillId="2" borderId="5" xfId="5" applyFont="1" applyFill="1" applyBorder="1" applyAlignment="1">
      <alignment horizontal="center"/>
    </xf>
    <xf numFmtId="0" fontId="44" fillId="2" borderId="0" xfId="5" applyFont="1" applyFill="1" applyAlignment="1">
      <alignment horizontal="center"/>
    </xf>
    <xf numFmtId="14" fontId="43" fillId="2" borderId="0" xfId="5" applyNumberFormat="1" applyFont="1" applyFill="1" applyAlignment="1"/>
    <xf numFmtId="0" fontId="45" fillId="2" borderId="13" xfId="5" applyFont="1" applyFill="1" applyBorder="1">
      <alignment vertical="center"/>
    </xf>
    <xf numFmtId="0" fontId="26" fillId="2" borderId="13" xfId="5" applyFont="1" applyFill="1" applyBorder="1">
      <alignment vertical="center"/>
    </xf>
    <xf numFmtId="0" fontId="46" fillId="2" borderId="4" xfId="5" applyFont="1" applyFill="1" applyBorder="1" applyAlignment="1">
      <alignment horizontal="center"/>
    </xf>
    <xf numFmtId="0" fontId="46" fillId="2" borderId="5" xfId="5" applyFont="1" applyFill="1" applyBorder="1" applyAlignment="1">
      <alignment horizontal="left" vertical="center"/>
    </xf>
    <xf numFmtId="0" fontId="46" fillId="2" borderId="0" xfId="5" applyFont="1" applyFill="1" applyAlignment="1">
      <alignment horizontal="left" vertical="center"/>
    </xf>
    <xf numFmtId="0" fontId="26" fillId="2" borderId="0" xfId="5" applyFont="1" applyFill="1" applyAlignment="1">
      <alignment horizontal="left" vertical="center"/>
    </xf>
    <xf numFmtId="0" fontId="46" fillId="2" borderId="4" xfId="5" applyFont="1" applyFill="1" applyBorder="1" applyAlignment="1">
      <alignment horizontal="left" vertical="center"/>
    </xf>
    <xf numFmtId="0" fontId="47" fillId="2" borderId="5" xfId="5" applyFont="1" applyFill="1" applyBorder="1" applyAlignment="1">
      <alignment horizontal="centerContinuous" vertical="center"/>
    </xf>
    <xf numFmtId="0" fontId="46" fillId="2" borderId="0" xfId="5" applyFont="1" applyFill="1" applyAlignment="1">
      <alignment horizontal="centerContinuous"/>
    </xf>
    <xf numFmtId="0" fontId="26" fillId="2" borderId="0" xfId="5" applyFont="1" applyFill="1" applyAlignment="1">
      <alignment horizontal="centerContinuous" vertical="center"/>
    </xf>
    <xf numFmtId="0" fontId="46" fillId="2" borderId="4" xfId="5" applyFont="1" applyFill="1" applyBorder="1" applyAlignment="1">
      <alignment horizontal="centerContinuous"/>
    </xf>
    <xf numFmtId="0" fontId="26" fillId="2" borderId="0" xfId="5" applyFont="1" applyFill="1" applyAlignment="1">
      <alignment horizontal="right" vertical="center"/>
    </xf>
    <xf numFmtId="0" fontId="26" fillId="2" borderId="0" xfId="5" applyFont="1" applyFill="1" applyAlignment="1">
      <alignment horizontal="center" vertical="center"/>
    </xf>
    <xf numFmtId="0" fontId="12" fillId="2" borderId="5" xfId="5" applyFont="1" applyFill="1" applyBorder="1" applyAlignment="1"/>
    <xf numFmtId="0" fontId="48" fillId="2" borderId="0" xfId="5" applyFont="1" applyFill="1" applyAlignment="1">
      <alignment horizontal="left"/>
    </xf>
    <xf numFmtId="0" fontId="48" fillId="2" borderId="0" xfId="5" applyFont="1" applyFill="1" applyAlignment="1">
      <alignment horizontal="center"/>
    </xf>
    <xf numFmtId="0" fontId="49" fillId="2" borderId="0" xfId="5" applyFont="1" applyFill="1" applyAlignment="1">
      <alignment horizontal="center"/>
    </xf>
    <xf numFmtId="0" fontId="26" fillId="2" borderId="0" xfId="5" applyFont="1" applyFill="1" applyAlignment="1"/>
    <xf numFmtId="0" fontId="12" fillId="2" borderId="4" xfId="5" applyFont="1" applyFill="1" applyBorder="1" applyAlignment="1"/>
    <xf numFmtId="0" fontId="26" fillId="2" borderId="0" xfId="5" applyFont="1" applyFill="1" applyAlignment="1">
      <alignment horizontal="center"/>
    </xf>
    <xf numFmtId="0" fontId="14" fillId="2" borderId="0" xfId="5" applyFont="1" applyFill="1" applyAlignment="1"/>
    <xf numFmtId="0" fontId="12" fillId="2" borderId="5" xfId="1" applyFont="1" applyFill="1" applyBorder="1" applyAlignment="1"/>
    <xf numFmtId="0" fontId="50" fillId="2" borderId="0" xfId="1" applyFont="1" applyFill="1" applyAlignment="1"/>
    <xf numFmtId="0" fontId="50" fillId="2" borderId="13" xfId="1" applyFont="1" applyFill="1" applyBorder="1" applyAlignment="1"/>
    <xf numFmtId="0" fontId="12" fillId="2" borderId="4" xfId="1" applyFont="1" applyFill="1" applyBorder="1" applyAlignment="1"/>
    <xf numFmtId="0" fontId="50" fillId="2" borderId="0" xfId="1" applyFont="1" applyFill="1" applyAlignment="1">
      <alignment horizontal="center"/>
    </xf>
    <xf numFmtId="0" fontId="51" fillId="2" borderId="0" xfId="1" applyFont="1" applyFill="1" applyAlignment="1">
      <alignment horizontal="center"/>
    </xf>
    <xf numFmtId="0" fontId="50" fillId="2" borderId="0" xfId="1" applyFont="1" applyFill="1" applyAlignment="1">
      <alignment horizontal="right"/>
    </xf>
    <xf numFmtId="0" fontId="12" fillId="2" borderId="5" xfId="5" applyFont="1" applyFill="1" applyBorder="1">
      <alignment vertical="center"/>
    </xf>
    <xf numFmtId="0" fontId="12" fillId="2" borderId="0" xfId="5" applyFont="1" applyFill="1">
      <alignment vertical="center"/>
    </xf>
    <xf numFmtId="0" fontId="50" fillId="2" borderId="0" xfId="5" applyFont="1" applyFill="1">
      <alignment vertical="center"/>
    </xf>
    <xf numFmtId="0" fontId="50" fillId="2" borderId="0" xfId="5" applyFont="1" applyFill="1" applyAlignment="1">
      <alignment horizontal="center" vertical="center"/>
    </xf>
    <xf numFmtId="0" fontId="26" fillId="2" borderId="4" xfId="5" applyFont="1" applyFill="1" applyBorder="1">
      <alignment vertical="center"/>
    </xf>
    <xf numFmtId="0" fontId="26" fillId="2" borderId="5" xfId="5" applyFont="1" applyFill="1" applyBorder="1">
      <alignment vertical="center"/>
    </xf>
    <xf numFmtId="0" fontId="26" fillId="2" borderId="8" xfId="5" applyFont="1" applyFill="1" applyBorder="1">
      <alignment vertical="center"/>
    </xf>
    <xf numFmtId="0" fontId="26" fillId="2" borderId="7" xfId="5" applyFont="1" applyFill="1" applyBorder="1">
      <alignment vertical="center"/>
    </xf>
    <xf numFmtId="0" fontId="26" fillId="2" borderId="6" xfId="5" applyFont="1" applyFill="1" applyBorder="1">
      <alignment vertical="center"/>
    </xf>
    <xf numFmtId="0" fontId="50" fillId="2" borderId="6" xfId="5" applyFont="1" applyFill="1" applyBorder="1">
      <alignment vertical="center"/>
    </xf>
    <xf numFmtId="0" fontId="50" fillId="2" borderId="13" xfId="5" applyFont="1" applyFill="1" applyBorder="1">
      <alignment vertical="center"/>
    </xf>
    <xf numFmtId="0" fontId="50" fillId="2" borderId="13" xfId="5" applyFont="1" applyFill="1" applyBorder="1" applyAlignment="1">
      <alignment horizontal="right" vertical="center"/>
    </xf>
    <xf numFmtId="0" fontId="50" fillId="2" borderId="13" xfId="5" applyFont="1" applyFill="1" applyBorder="1" applyAlignment="1">
      <alignment horizontal="center" vertical="center"/>
    </xf>
    <xf numFmtId="0" fontId="50" fillId="2" borderId="12" xfId="5" applyFont="1" applyFill="1" applyBorder="1">
      <alignment vertical="center"/>
    </xf>
    <xf numFmtId="0" fontId="26" fillId="2" borderId="7" xfId="5" applyFont="1" applyFill="1" applyBorder="1" applyAlignment="1">
      <alignment horizontal="center" vertical="center"/>
    </xf>
    <xf numFmtId="0" fontId="50" fillId="2" borderId="8" xfId="5" applyFont="1" applyFill="1" applyBorder="1">
      <alignment vertical="center"/>
    </xf>
    <xf numFmtId="0" fontId="50" fillId="2" borderId="7" xfId="5" applyFont="1" applyFill="1" applyBorder="1">
      <alignment vertical="center"/>
    </xf>
    <xf numFmtId="0" fontId="50" fillId="2" borderId="7" xfId="5" applyFont="1" applyFill="1" applyBorder="1" applyAlignment="1">
      <alignment horizontal="right" vertical="center"/>
    </xf>
    <xf numFmtId="0" fontId="50" fillId="2" borderId="7" xfId="5" applyFont="1" applyFill="1" applyBorder="1" applyAlignment="1">
      <alignment horizontal="center" vertical="center"/>
    </xf>
    <xf numFmtId="0" fontId="50" fillId="2" borderId="11" xfId="5" applyFont="1" applyFill="1" applyBorder="1">
      <alignment vertical="center"/>
    </xf>
    <xf numFmtId="0" fontId="26" fillId="2" borderId="10" xfId="5" applyFont="1" applyFill="1" applyBorder="1">
      <alignment vertical="center"/>
    </xf>
    <xf numFmtId="0" fontId="50" fillId="2" borderId="10" xfId="5" applyFont="1" applyFill="1" applyBorder="1">
      <alignment vertical="center"/>
    </xf>
    <xf numFmtId="0" fontId="50" fillId="2" borderId="10" xfId="5" applyFont="1" applyFill="1" applyBorder="1" applyAlignment="1">
      <alignment horizontal="right" vertical="center"/>
    </xf>
    <xf numFmtId="0" fontId="50" fillId="2" borderId="10" xfId="5" applyFont="1" applyFill="1" applyBorder="1" applyAlignment="1">
      <alignment horizontal="center" vertical="center"/>
    </xf>
    <xf numFmtId="0" fontId="50" fillId="2" borderId="9" xfId="5" applyFont="1" applyFill="1" applyBorder="1">
      <alignment vertical="center"/>
    </xf>
    <xf numFmtId="0" fontId="52" fillId="2" borderId="8" xfId="5" applyFont="1" applyFill="1" applyBorder="1" applyAlignment="1">
      <alignment horizontal="left" vertical="center"/>
    </xf>
    <xf numFmtId="0" fontId="53" fillId="2" borderId="7" xfId="5" applyFont="1" applyFill="1" applyBorder="1">
      <alignment vertical="center"/>
    </xf>
    <xf numFmtId="38" fontId="54" fillId="2" borderId="7" xfId="6" applyFont="1" applyFill="1" applyBorder="1" applyAlignment="1">
      <alignment vertical="center"/>
    </xf>
    <xf numFmtId="0" fontId="54" fillId="2" borderId="6" xfId="5" applyFont="1" applyFill="1" applyBorder="1" applyAlignment="1">
      <alignment horizontal="left" vertical="center"/>
    </xf>
    <xf numFmtId="0" fontId="26" fillId="0" borderId="7" xfId="5" applyFont="1" applyBorder="1">
      <alignment vertical="center"/>
    </xf>
    <xf numFmtId="0" fontId="26" fillId="2" borderId="7" xfId="5" applyFont="1" applyFill="1" applyBorder="1" applyAlignment="1">
      <alignment horizontal="right" vertical="center"/>
    </xf>
    <xf numFmtId="49" fontId="26" fillId="2" borderId="6" xfId="5" applyNumberFormat="1" applyFont="1" applyFill="1" applyBorder="1" applyAlignment="1">
      <alignment horizontal="left" vertical="center"/>
    </xf>
    <xf numFmtId="0" fontId="12" fillId="2" borderId="4" xfId="5" applyFont="1" applyFill="1" applyBorder="1">
      <alignment vertical="center"/>
    </xf>
    <xf numFmtId="0" fontId="26" fillId="2" borderId="14" xfId="5" applyFont="1" applyFill="1" applyBorder="1">
      <alignment vertical="center"/>
    </xf>
    <xf numFmtId="0" fontId="26" fillId="0" borderId="13" xfId="5" applyFont="1" applyBorder="1">
      <alignment vertical="center"/>
    </xf>
    <xf numFmtId="0" fontId="26" fillId="2" borderId="13" xfId="5" applyFont="1" applyFill="1" applyBorder="1" applyAlignment="1">
      <alignment horizontal="right" vertical="center"/>
    </xf>
    <xf numFmtId="0" fontId="26" fillId="2" borderId="13" xfId="5" applyFont="1" applyFill="1" applyBorder="1" applyAlignment="1">
      <alignment horizontal="center" vertical="center"/>
    </xf>
    <xf numFmtId="0" fontId="26" fillId="2" borderId="12" xfId="5" applyFont="1" applyFill="1" applyBorder="1" applyAlignment="1">
      <alignment horizontal="center" vertical="center"/>
    </xf>
    <xf numFmtId="0" fontId="52" fillId="2" borderId="0" xfId="5" applyFont="1" applyFill="1" applyAlignment="1">
      <alignment horizontal="left" vertical="center"/>
    </xf>
    <xf numFmtId="0" fontId="53" fillId="2" borderId="0" xfId="5" applyFont="1" applyFill="1">
      <alignment vertical="center"/>
    </xf>
    <xf numFmtId="38" fontId="54" fillId="2" borderId="0" xfId="6" applyFont="1" applyFill="1" applyBorder="1" applyAlignment="1">
      <alignment vertical="center"/>
    </xf>
    <xf numFmtId="6" fontId="54" fillId="2" borderId="0" xfId="6" applyNumberFormat="1" applyFont="1" applyFill="1" applyBorder="1" applyAlignment="1">
      <alignment horizontal="right" vertical="center"/>
    </xf>
    <xf numFmtId="0" fontId="54" fillId="2" borderId="0" xfId="5" applyFont="1" applyFill="1" applyAlignment="1">
      <alignment horizontal="left" vertical="center"/>
    </xf>
    <xf numFmtId="0" fontId="26" fillId="2" borderId="0" xfId="5" applyFont="1" applyFill="1">
      <alignment vertical="center"/>
    </xf>
    <xf numFmtId="0" fontId="26" fillId="0" borderId="0" xfId="5" applyFont="1">
      <alignment vertical="center"/>
    </xf>
    <xf numFmtId="9" fontId="26" fillId="2" borderId="0" xfId="5" applyNumberFormat="1" applyFont="1" applyFill="1" applyAlignment="1">
      <alignment horizontal="right" vertical="center"/>
    </xf>
    <xf numFmtId="0" fontId="26" fillId="0" borderId="0" xfId="1" applyFont="1">
      <alignment vertical="center"/>
    </xf>
    <xf numFmtId="0" fontId="52" fillId="2" borderId="0" xfId="5" applyFont="1" applyFill="1" applyAlignment="1">
      <alignment horizontal="left" vertical="top"/>
    </xf>
    <xf numFmtId="0" fontId="26" fillId="2" borderId="16" xfId="5" applyFont="1" applyFill="1" applyBorder="1" applyAlignment="1">
      <alignment horizontal="left" vertical="center"/>
    </xf>
    <xf numFmtId="0" fontId="27" fillId="2" borderId="0" xfId="5" applyFont="1" applyFill="1" applyAlignment="1">
      <alignment horizontal="left" vertical="center"/>
    </xf>
    <xf numFmtId="0" fontId="27" fillId="2" borderId="7" xfId="5" applyFont="1" applyFill="1" applyBorder="1" applyAlignment="1">
      <alignment horizontal="left" vertical="center"/>
    </xf>
    <xf numFmtId="0" fontId="27" fillId="2" borderId="6" xfId="5" applyFont="1" applyFill="1" applyBorder="1" applyAlignment="1">
      <alignment horizontal="left" vertical="center"/>
    </xf>
    <xf numFmtId="0" fontId="26" fillId="2" borderId="7" xfId="5" applyFont="1" applyFill="1" applyBorder="1" applyAlignment="1">
      <alignment horizontal="left" vertical="center"/>
    </xf>
    <xf numFmtId="0" fontId="26" fillId="2" borderId="6" xfId="5" applyFont="1" applyFill="1" applyBorder="1" applyAlignment="1">
      <alignment horizontal="right" vertical="center"/>
    </xf>
    <xf numFmtId="6" fontId="26" fillId="2" borderId="0" xfId="5" applyNumberFormat="1" applyFont="1" applyFill="1">
      <alignment vertical="center"/>
    </xf>
    <xf numFmtId="0" fontId="26" fillId="2" borderId="16" xfId="5" applyFont="1" applyFill="1" applyBorder="1">
      <alignment vertical="center"/>
    </xf>
    <xf numFmtId="0" fontId="27" fillId="2" borderId="8" xfId="5" applyFont="1" applyFill="1" applyBorder="1" applyAlignment="1">
      <alignment horizontal="left" vertical="center"/>
    </xf>
    <xf numFmtId="0" fontId="27" fillId="2" borderId="7" xfId="5" applyFont="1" applyFill="1" applyBorder="1">
      <alignment vertical="center"/>
    </xf>
    <xf numFmtId="6" fontId="27" fillId="2" borderId="7" xfId="5" applyNumberFormat="1" applyFont="1" applyFill="1" applyBorder="1">
      <alignment vertical="center"/>
    </xf>
    <xf numFmtId="6" fontId="27" fillId="2" borderId="6" xfId="5" applyNumberFormat="1" applyFont="1" applyFill="1" applyBorder="1">
      <alignment vertical="center"/>
    </xf>
    <xf numFmtId="0" fontId="27" fillId="2" borderId="11" xfId="5" applyFont="1" applyFill="1" applyBorder="1" applyAlignment="1">
      <alignment horizontal="left" vertical="center"/>
    </xf>
    <xf numFmtId="0" fontId="27" fillId="2" borderId="10" xfId="5" applyFont="1" applyFill="1" applyBorder="1" applyAlignment="1">
      <alignment horizontal="left" vertical="center"/>
    </xf>
    <xf numFmtId="0" fontId="27" fillId="2" borderId="10" xfId="5" applyFont="1" applyFill="1" applyBorder="1">
      <alignment vertical="center"/>
    </xf>
    <xf numFmtId="6" fontId="27" fillId="2" borderId="10" xfId="5" applyNumberFormat="1" applyFont="1" applyFill="1" applyBorder="1">
      <alignment vertical="center"/>
    </xf>
    <xf numFmtId="6" fontId="27" fillId="2" borderId="9" xfId="5" applyNumberFormat="1" applyFont="1" applyFill="1" applyBorder="1">
      <alignment vertical="center"/>
    </xf>
    <xf numFmtId="0" fontId="26" fillId="2" borderId="10" xfId="5" applyFont="1" applyFill="1" applyBorder="1" applyAlignment="1">
      <alignment horizontal="left" vertical="center"/>
    </xf>
    <xf numFmtId="0" fontId="26" fillId="2" borderId="9" xfId="5" applyFont="1" applyFill="1" applyBorder="1" applyAlignment="1">
      <alignment horizontal="right" vertical="center"/>
    </xf>
    <xf numFmtId="0" fontId="27" fillId="2" borderId="8" xfId="5" applyFont="1" applyFill="1" applyBorder="1">
      <alignment vertical="center"/>
    </xf>
    <xf numFmtId="0" fontId="57" fillId="2" borderId="7" xfId="5" applyFont="1" applyFill="1" applyBorder="1">
      <alignment vertical="center"/>
    </xf>
    <xf numFmtId="0" fontId="57" fillId="2" borderId="7" xfId="5" applyFont="1" applyFill="1" applyBorder="1" applyAlignment="1">
      <alignment vertical="center" wrapText="1"/>
    </xf>
    <xf numFmtId="0" fontId="57" fillId="2" borderId="6" xfId="5" applyFont="1" applyFill="1" applyBorder="1" applyAlignment="1">
      <alignment vertical="center" wrapText="1"/>
    </xf>
    <xf numFmtId="0" fontId="27" fillId="2" borderId="0" xfId="5" applyFont="1" applyFill="1">
      <alignment vertical="center"/>
    </xf>
    <xf numFmtId="0" fontId="57" fillId="2" borderId="0" xfId="5" applyFont="1" applyFill="1">
      <alignment vertical="center"/>
    </xf>
    <xf numFmtId="0" fontId="57" fillId="2" borderId="0" xfId="5" applyFont="1" applyFill="1" applyAlignment="1">
      <alignment vertical="center" wrapText="1"/>
    </xf>
    <xf numFmtId="6" fontId="26" fillId="2" borderId="0" xfId="5" applyNumberFormat="1" applyFont="1" applyFill="1" applyAlignment="1">
      <alignment horizontal="right" vertical="center"/>
    </xf>
    <xf numFmtId="0" fontId="26" fillId="2" borderId="3" xfId="5" applyFont="1" applyFill="1" applyBorder="1">
      <alignment vertical="center"/>
    </xf>
    <xf numFmtId="0" fontId="26" fillId="2" borderId="2" xfId="5" applyFont="1" applyFill="1" applyBorder="1">
      <alignment vertical="center"/>
    </xf>
    <xf numFmtId="0" fontId="12" fillId="2" borderId="2" xfId="5" applyFont="1" applyFill="1" applyBorder="1">
      <alignment vertical="center"/>
    </xf>
    <xf numFmtId="0" fontId="55" fillId="2" borderId="2" xfId="5" applyFont="1" applyFill="1" applyBorder="1" applyAlignment="1">
      <alignment horizontal="left" vertical="center"/>
    </xf>
    <xf numFmtId="0" fontId="26" fillId="2" borderId="2" xfId="5" applyFont="1" applyFill="1" applyBorder="1" applyAlignment="1">
      <alignment horizontal="left" vertical="center"/>
    </xf>
    <xf numFmtId="6" fontId="26" fillId="2" borderId="2" xfId="5" applyNumberFormat="1" applyFont="1" applyFill="1" applyBorder="1">
      <alignment vertical="center"/>
    </xf>
    <xf numFmtId="0" fontId="26" fillId="2" borderId="2" xfId="5" applyFont="1" applyFill="1" applyBorder="1" applyAlignment="1">
      <alignment horizontal="right" vertical="center"/>
    </xf>
    <xf numFmtId="0" fontId="26" fillId="2" borderId="1" xfId="5" applyFont="1" applyFill="1" applyBorder="1">
      <alignment vertical="center"/>
    </xf>
    <xf numFmtId="0" fontId="45" fillId="2" borderId="0" xfId="5" applyFont="1" applyFill="1">
      <alignment vertical="center"/>
    </xf>
    <xf numFmtId="0" fontId="26" fillId="2" borderId="15" xfId="5" applyFont="1" applyFill="1" applyBorder="1" applyAlignment="1">
      <alignment horizontal="left" vertical="center"/>
    </xf>
    <xf numFmtId="0" fontId="27" fillId="2" borderId="0" xfId="5" applyFont="1" applyFill="1" applyAlignment="1">
      <alignment horizontal="center" vertical="center"/>
    </xf>
    <xf numFmtId="0" fontId="58" fillId="2" borderId="5" xfId="5" applyFont="1" applyFill="1" applyBorder="1">
      <alignment vertical="center"/>
    </xf>
    <xf numFmtId="0" fontId="48" fillId="2" borderId="0" xfId="5" applyFont="1" applyFill="1">
      <alignment vertical="center"/>
    </xf>
    <xf numFmtId="0" fontId="58" fillId="2" borderId="0" xfId="5" applyFont="1" applyFill="1" applyAlignment="1">
      <alignment vertical="center" wrapText="1"/>
    </xf>
    <xf numFmtId="0" fontId="58" fillId="2" borderId="4" xfId="5" applyFont="1" applyFill="1" applyBorder="1" applyAlignment="1">
      <alignment vertical="center" wrapText="1"/>
    </xf>
    <xf numFmtId="0" fontId="58" fillId="2" borderId="5" xfId="5" applyFont="1" applyFill="1" applyBorder="1" applyAlignment="1">
      <alignment horizontal="centerContinuous" vertical="center"/>
    </xf>
    <xf numFmtId="0" fontId="58" fillId="2" borderId="0" xfId="5" applyFont="1" applyFill="1" applyAlignment="1">
      <alignment horizontal="centerContinuous" vertical="center" wrapText="1"/>
    </xf>
    <xf numFmtId="0" fontId="58" fillId="2" borderId="4" xfId="5" applyFont="1" applyFill="1" applyBorder="1" applyAlignment="1">
      <alignment horizontal="centerContinuous" vertical="center" wrapText="1"/>
    </xf>
    <xf numFmtId="0" fontId="43" fillId="2" borderId="0" xfId="5" applyFont="1" applyFill="1" applyAlignment="1">
      <alignment horizontal="right" vertical="center"/>
    </xf>
    <xf numFmtId="0" fontId="26" fillId="2" borderId="5" xfId="5" applyFont="1" applyFill="1" applyBorder="1" applyAlignment="1">
      <alignment horizontal="left" vertical="top"/>
    </xf>
    <xf numFmtId="0" fontId="26" fillId="2" borderId="0" xfId="5" applyFont="1" applyFill="1" applyAlignment="1">
      <alignment horizontal="left" vertical="top"/>
    </xf>
    <xf numFmtId="0" fontId="12" fillId="2" borderId="0" xfId="5" applyFont="1" applyFill="1" applyAlignment="1">
      <alignment horizontal="left" vertical="top"/>
    </xf>
    <xf numFmtId="0" fontId="55" fillId="2" borderId="0" xfId="5" applyFont="1" applyFill="1" applyAlignment="1">
      <alignment horizontal="left" vertical="top"/>
    </xf>
    <xf numFmtId="0" fontId="43" fillId="2" borderId="0" xfId="5" applyFont="1" applyFill="1" applyAlignment="1">
      <alignment horizontal="left" vertical="top"/>
    </xf>
    <xf numFmtId="6" fontId="26" fillId="2" borderId="0" xfId="5" applyNumberFormat="1" applyFont="1" applyFill="1" applyAlignment="1">
      <alignment horizontal="left" vertical="top"/>
    </xf>
    <xf numFmtId="0" fontId="26" fillId="2" borderId="4" xfId="5" applyFont="1" applyFill="1" applyBorder="1" applyAlignment="1">
      <alignment horizontal="left" vertical="top"/>
    </xf>
    <xf numFmtId="0" fontId="27" fillId="2" borderId="8" xfId="5" applyFont="1" applyFill="1" applyBorder="1" applyAlignment="1"/>
    <xf numFmtId="0" fontId="27" fillId="2" borderId="7" xfId="5" applyFont="1" applyFill="1" applyBorder="1" applyAlignment="1"/>
    <xf numFmtId="0" fontId="27" fillId="2" borderId="6" xfId="5" applyFont="1" applyFill="1" applyBorder="1" applyAlignment="1"/>
    <xf numFmtId="0" fontId="27" fillId="2" borderId="11" xfId="5" applyFont="1" applyFill="1" applyBorder="1" applyAlignment="1"/>
    <xf numFmtId="0" fontId="27" fillId="2" borderId="10" xfId="5" applyFont="1" applyFill="1" applyBorder="1" applyAlignment="1"/>
    <xf numFmtId="0" fontId="59" fillId="2" borderId="10" xfId="5" applyFont="1" applyFill="1" applyBorder="1" applyAlignment="1">
      <alignment wrapText="1"/>
    </xf>
    <xf numFmtId="0" fontId="59" fillId="2" borderId="9" xfId="5" applyFont="1" applyFill="1" applyBorder="1" applyAlignment="1">
      <alignment wrapText="1"/>
    </xf>
    <xf numFmtId="8" fontId="43" fillId="2" borderId="0" xfId="5" applyNumberFormat="1" applyFont="1" applyFill="1">
      <alignment vertical="center"/>
    </xf>
    <xf numFmtId="0" fontId="26" fillId="2" borderId="12" xfId="5" applyFont="1" applyFill="1" applyBorder="1" applyAlignment="1">
      <alignment horizontal="right" vertical="center"/>
    </xf>
    <xf numFmtId="0" fontId="26" fillId="2" borderId="13" xfId="5" applyFont="1" applyFill="1" applyBorder="1" applyAlignment="1">
      <alignment horizontal="left" vertical="center"/>
    </xf>
    <xf numFmtId="0" fontId="26" fillId="2" borderId="15" xfId="5" applyFont="1" applyFill="1" applyBorder="1" applyAlignment="1">
      <alignment horizontal="right" vertical="center"/>
    </xf>
    <xf numFmtId="0" fontId="27" fillId="2" borderId="10" xfId="5" applyFont="1" applyFill="1" applyBorder="1" applyAlignment="1">
      <alignment vertical="center" wrapText="1"/>
    </xf>
    <xf numFmtId="6" fontId="26" fillId="2" borderId="9" xfId="5" applyNumberFormat="1" applyFont="1" applyFill="1" applyBorder="1">
      <alignment vertical="center"/>
    </xf>
    <xf numFmtId="6" fontId="26" fillId="2" borderId="12" xfId="5" applyNumberFormat="1" applyFont="1" applyFill="1" applyBorder="1">
      <alignment vertical="center"/>
    </xf>
    <xf numFmtId="9" fontId="43" fillId="2" borderId="0" xfId="9" applyFont="1" applyFill="1">
      <alignment vertical="center"/>
    </xf>
    <xf numFmtId="0" fontId="59" fillId="2" borderId="10" xfId="5" applyFont="1" applyFill="1" applyBorder="1" applyAlignment="1"/>
    <xf numFmtId="0" fontId="59" fillId="2" borderId="9" xfId="5" applyFont="1" applyFill="1" applyBorder="1" applyAlignment="1"/>
    <xf numFmtId="0" fontId="61" fillId="2" borderId="0" xfId="5" applyFont="1" applyFill="1" applyAlignment="1">
      <alignment horizontal="left" vertical="top" wrapText="1"/>
    </xf>
    <xf numFmtId="0" fontId="59" fillId="2" borderId="0" xfId="5" applyFont="1" applyFill="1" applyAlignment="1">
      <alignment vertical="top" wrapText="1"/>
    </xf>
    <xf numFmtId="0" fontId="26" fillId="2" borderId="25" xfId="5" applyFont="1" applyFill="1" applyBorder="1">
      <alignment vertical="center"/>
    </xf>
    <xf numFmtId="0" fontId="26" fillId="2" borderId="26" xfId="5" applyFont="1" applyFill="1" applyBorder="1">
      <alignment vertical="center"/>
    </xf>
    <xf numFmtId="0" fontId="59" fillId="2" borderId="26" xfId="5" applyFont="1" applyFill="1" applyBorder="1" applyAlignment="1">
      <alignment vertical="top" wrapText="1"/>
    </xf>
    <xf numFmtId="0" fontId="59" fillId="2" borderId="26" xfId="5" applyFont="1" applyFill="1" applyBorder="1" applyAlignment="1">
      <alignment horizontal="left" vertical="center" wrapText="1"/>
    </xf>
    <xf numFmtId="0" fontId="26" fillId="2" borderId="27" xfId="5" applyFont="1" applyFill="1" applyBorder="1">
      <alignment vertical="center"/>
    </xf>
    <xf numFmtId="0" fontId="59" fillId="2" borderId="0" xfId="5" applyFont="1" applyFill="1" applyAlignment="1">
      <alignment horizontal="left" vertical="center" wrapText="1"/>
    </xf>
    <xf numFmtId="0" fontId="14" fillId="0" borderId="11" xfId="5" applyFont="1" applyBorder="1">
      <alignment vertical="center"/>
    </xf>
    <xf numFmtId="0" fontId="43" fillId="0" borderId="10" xfId="5" applyFont="1" applyBorder="1">
      <alignment vertical="center"/>
    </xf>
    <xf numFmtId="0" fontId="59" fillId="0" borderId="10" xfId="5" applyFont="1" applyBorder="1" applyAlignment="1">
      <alignment vertical="top" wrapText="1"/>
    </xf>
    <xf numFmtId="0" fontId="12" fillId="0" borderId="10" xfId="5" applyFont="1" applyBorder="1">
      <alignment vertical="center"/>
    </xf>
    <xf numFmtId="0" fontId="59" fillId="0" borderId="9" xfId="5" applyFont="1" applyBorder="1" applyAlignment="1">
      <alignment vertical="top" wrapText="1"/>
    </xf>
    <xf numFmtId="6" fontId="26" fillId="2" borderId="11" xfId="5" applyNumberFormat="1" applyFont="1" applyFill="1" applyBorder="1" applyAlignment="1">
      <alignment horizontal="right" vertical="center"/>
    </xf>
    <xf numFmtId="6" fontId="26" fillId="2" borderId="14" xfId="5" applyNumberFormat="1" applyFont="1" applyFill="1" applyBorder="1" applyAlignment="1">
      <alignment horizontal="right" vertical="center"/>
    </xf>
    <xf numFmtId="0" fontId="59" fillId="2" borderId="2" xfId="5" applyFont="1" applyFill="1" applyBorder="1">
      <alignment vertical="center"/>
    </xf>
    <xf numFmtId="0" fontId="27" fillId="0" borderId="0" xfId="0" applyFont="1" applyAlignment="1">
      <alignment vertical="top"/>
    </xf>
    <xf numFmtId="0" fontId="27" fillId="0" borderId="0" xfId="0" applyFont="1" applyAlignment="1">
      <alignment vertical="top" wrapText="1"/>
    </xf>
    <xf numFmtId="0" fontId="26" fillId="0" borderId="15" xfId="0" applyFont="1" applyBorder="1"/>
    <xf numFmtId="0" fontId="14" fillId="0" borderId="15" xfId="0" applyFont="1" applyBorder="1" applyAlignment="1">
      <alignment horizontal="center" wrapText="1"/>
    </xf>
    <xf numFmtId="0" fontId="12" fillId="0" borderId="0" xfId="0" applyFont="1" applyAlignment="1">
      <alignment horizontal="right" vertical="top"/>
    </xf>
    <xf numFmtId="0" fontId="12" fillId="0" borderId="15" xfId="0" applyFont="1" applyBorder="1"/>
    <xf numFmtId="177" fontId="12" fillId="0" borderId="0" xfId="0" applyNumberFormat="1" applyFont="1"/>
    <xf numFmtId="1" fontId="12" fillId="0" borderId="0" xfId="0" applyNumberFormat="1" applyFont="1"/>
    <xf numFmtId="0" fontId="26" fillId="0" borderId="16" xfId="0" applyFont="1" applyBorder="1" applyAlignment="1">
      <alignment horizontal="center"/>
    </xf>
    <xf numFmtId="38" fontId="12" fillId="0" borderId="0" xfId="4" applyFont="1" applyFill="1" applyAlignment="1"/>
    <xf numFmtId="38" fontId="12" fillId="0" borderId="0" xfId="4" applyFont="1" applyFill="1" applyBorder="1" applyAlignment="1"/>
    <xf numFmtId="38" fontId="12" fillId="0" borderId="0" xfId="4" applyFont="1" applyBorder="1" applyAlignment="1"/>
    <xf numFmtId="38" fontId="60" fillId="0" borderId="0" xfId="4" applyFont="1" applyFill="1" applyBorder="1" applyAlignment="1">
      <alignment horizontal="right"/>
    </xf>
    <xf numFmtId="38" fontId="60" fillId="0" borderId="18" xfId="4" applyFont="1" applyBorder="1" applyAlignment="1"/>
    <xf numFmtId="0" fontId="26" fillId="0" borderId="14" xfId="0" applyFont="1" applyBorder="1"/>
    <xf numFmtId="0" fontId="26" fillId="0" borderId="13" xfId="0" applyFont="1" applyBorder="1"/>
    <xf numFmtId="0" fontId="26" fillId="0" borderId="12" xfId="0" applyFont="1" applyBorder="1"/>
    <xf numFmtId="0" fontId="48" fillId="2" borderId="11" xfId="1" applyFont="1" applyFill="1" applyBorder="1">
      <alignment vertical="center"/>
    </xf>
    <xf numFmtId="0" fontId="26" fillId="0" borderId="10" xfId="0" applyFont="1" applyBorder="1" applyAlignment="1">
      <alignment vertical="center"/>
    </xf>
    <xf numFmtId="0" fontId="26" fillId="0" borderId="9" xfId="0" applyFont="1" applyBorder="1" applyAlignment="1">
      <alignment vertical="center"/>
    </xf>
    <xf numFmtId="0" fontId="52" fillId="2" borderId="16" xfId="1" applyFont="1" applyFill="1" applyBorder="1">
      <alignment vertical="center"/>
    </xf>
    <xf numFmtId="0" fontId="50" fillId="0" borderId="0" xfId="0" applyFont="1" applyAlignment="1">
      <alignment horizontal="left" vertical="center" wrapText="1"/>
    </xf>
    <xf numFmtId="0" fontId="50" fillId="0" borderId="15" xfId="0" applyFont="1" applyBorder="1" applyAlignment="1">
      <alignment horizontal="left" vertical="center" wrapText="1"/>
    </xf>
    <xf numFmtId="49" fontId="12" fillId="0" borderId="17" xfId="0" applyNumberFormat="1" applyFont="1" applyBorder="1" applyAlignment="1">
      <alignment horizontal="right"/>
    </xf>
    <xf numFmtId="0" fontId="12" fillId="0" borderId="0" xfId="0" applyFont="1" applyAlignment="1">
      <alignment horizontal="center"/>
    </xf>
    <xf numFmtId="38" fontId="26" fillId="0" borderId="0" xfId="4" applyFont="1" applyAlignment="1"/>
    <xf numFmtId="38" fontId="26" fillId="0" borderId="0" xfId="0" applyNumberFormat="1" applyFont="1"/>
    <xf numFmtId="0" fontId="43" fillId="2" borderId="0" xfId="1" applyFont="1" applyFill="1">
      <alignment vertical="center"/>
    </xf>
    <xf numFmtId="0" fontId="43" fillId="2" borderId="0" xfId="1" applyFont="1" applyFill="1" applyAlignment="1">
      <alignment horizontal="center" vertical="center"/>
    </xf>
    <xf numFmtId="0" fontId="43" fillId="3" borderId="18" xfId="1" applyFont="1" applyFill="1" applyBorder="1">
      <alignment vertical="center"/>
    </xf>
    <xf numFmtId="0" fontId="50" fillId="2" borderId="0" xfId="1" applyFont="1" applyFill="1">
      <alignment vertical="center"/>
    </xf>
    <xf numFmtId="0" fontId="26" fillId="2" borderId="10" xfId="1" applyFont="1" applyFill="1" applyBorder="1">
      <alignment vertical="center"/>
    </xf>
    <xf numFmtId="0" fontId="26" fillId="2" borderId="10" xfId="1" applyFont="1" applyFill="1" applyBorder="1" applyAlignment="1">
      <alignment horizontal="center" vertical="center"/>
    </xf>
    <xf numFmtId="0" fontId="52" fillId="2" borderId="9" xfId="1" applyFont="1" applyFill="1" applyBorder="1" applyAlignment="1">
      <alignment horizontal="center"/>
    </xf>
    <xf numFmtId="0" fontId="26" fillId="2" borderId="0" xfId="1" applyFont="1" applyFill="1" applyAlignment="1">
      <alignment horizontal="center" vertical="center"/>
    </xf>
    <xf numFmtId="0" fontId="26" fillId="2" borderId="16" xfId="1" applyFont="1" applyFill="1" applyBorder="1" applyAlignment="1"/>
    <xf numFmtId="0" fontId="26" fillId="2" borderId="15" xfId="1" applyFont="1" applyFill="1" applyBorder="1" applyAlignment="1">
      <alignment horizontal="center"/>
    </xf>
    <xf numFmtId="0" fontId="26" fillId="2" borderId="0" xfId="1" applyFont="1" applyFill="1" applyAlignment="1"/>
    <xf numFmtId="0" fontId="26" fillId="2" borderId="16" xfId="1" applyFont="1" applyFill="1" applyBorder="1">
      <alignment vertical="center"/>
    </xf>
    <xf numFmtId="0" fontId="26" fillId="2" borderId="14" xfId="1" applyFont="1" applyFill="1" applyBorder="1">
      <alignment vertical="center"/>
    </xf>
    <xf numFmtId="0" fontId="26" fillId="2" borderId="13" xfId="1" applyFont="1" applyFill="1" applyBorder="1">
      <alignment vertical="center"/>
    </xf>
    <xf numFmtId="38" fontId="26" fillId="2" borderId="18" xfId="2" applyFont="1" applyFill="1" applyBorder="1" applyAlignment="1">
      <alignment horizontal="right" vertical="center"/>
    </xf>
    <xf numFmtId="178" fontId="26" fillId="3" borderId="0" xfId="3" applyNumberFormat="1" applyFont="1" applyFill="1" applyBorder="1" applyAlignment="1">
      <alignment horizontal="right" vertical="center"/>
    </xf>
    <xf numFmtId="38" fontId="26" fillId="2" borderId="0" xfId="2" applyFont="1" applyFill="1" applyBorder="1" applyAlignment="1">
      <alignment horizontal="right" vertical="center"/>
    </xf>
    <xf numFmtId="10" fontId="26" fillId="3" borderId="0" xfId="3" applyNumberFormat="1" applyFont="1" applyFill="1" applyBorder="1" applyAlignment="1">
      <alignment horizontal="right" vertical="center"/>
    </xf>
    <xf numFmtId="0" fontId="26" fillId="2" borderId="7" xfId="1" applyFont="1" applyFill="1" applyBorder="1">
      <alignment vertical="center"/>
    </xf>
    <xf numFmtId="38" fontId="26" fillId="2" borderId="17" xfId="2" applyFont="1" applyFill="1" applyBorder="1" applyAlignment="1">
      <alignment horizontal="right" vertical="center"/>
    </xf>
    <xf numFmtId="38" fontId="26" fillId="2" borderId="0" xfId="2" applyFont="1" applyFill="1" applyBorder="1">
      <alignment vertical="center"/>
    </xf>
    <xf numFmtId="178" fontId="26" fillId="2" borderId="0" xfId="9" applyNumberFormat="1" applyFont="1" applyFill="1">
      <alignment vertical="center"/>
    </xf>
    <xf numFmtId="0" fontId="26" fillId="2" borderId="0" xfId="1" applyFont="1" applyFill="1" applyAlignment="1">
      <alignment horizontal="right" vertical="top"/>
    </xf>
    <xf numFmtId="38" fontId="26" fillId="2" borderId="0" xfId="2" applyFont="1" applyFill="1" applyBorder="1" applyAlignment="1">
      <alignment horizontal="center" vertical="center"/>
    </xf>
    <xf numFmtId="1" fontId="26" fillId="2" borderId="19" xfId="1" applyNumberFormat="1" applyFont="1" applyFill="1" applyBorder="1" applyAlignment="1">
      <alignment horizontal="right" vertical="center"/>
    </xf>
    <xf numFmtId="38" fontId="26" fillId="2" borderId="19" xfId="2" applyFont="1" applyFill="1" applyBorder="1" applyAlignment="1">
      <alignment horizontal="right" vertical="center"/>
    </xf>
    <xf numFmtId="0" fontId="26" fillId="2" borderId="0" xfId="1" applyFont="1" applyFill="1" applyAlignment="1">
      <alignment horizontal="right" vertical="center"/>
    </xf>
    <xf numFmtId="0" fontId="26" fillId="2" borderId="13" xfId="1" applyFont="1" applyFill="1" applyBorder="1" applyAlignment="1">
      <alignment horizontal="center" vertical="center"/>
    </xf>
    <xf numFmtId="0" fontId="26" fillId="2" borderId="12" xfId="1" applyFont="1" applyFill="1" applyBorder="1">
      <alignment vertical="center"/>
    </xf>
    <xf numFmtId="0" fontId="63" fillId="2" borderId="0" xfId="1" applyFont="1" applyFill="1">
      <alignment vertical="center"/>
    </xf>
    <xf numFmtId="0" fontId="26" fillId="3" borderId="18" xfId="1" applyFont="1" applyFill="1" applyBorder="1">
      <alignment vertical="center"/>
    </xf>
    <xf numFmtId="0" fontId="58" fillId="2" borderId="0" xfId="1" applyFont="1" applyFill="1" applyAlignment="1"/>
    <xf numFmtId="0" fontId="58" fillId="2" borderId="0" xfId="1" applyFont="1" applyFill="1" applyAlignment="1">
      <alignment horizontal="center"/>
    </xf>
    <xf numFmtId="0" fontId="58" fillId="2" borderId="15" xfId="1" applyFont="1" applyFill="1" applyBorder="1" applyAlignment="1"/>
    <xf numFmtId="0" fontId="26" fillId="2" borderId="0" xfId="1" applyFont="1" applyFill="1" applyAlignment="1">
      <alignment horizontal="left"/>
    </xf>
    <xf numFmtId="0" fontId="26" fillId="2" borderId="16" xfId="1" applyFont="1" applyFill="1" applyBorder="1" applyAlignment="1">
      <alignment horizontal="center" vertical="center"/>
    </xf>
    <xf numFmtId="38" fontId="26" fillId="2" borderId="19" xfId="2" applyFont="1" applyFill="1" applyBorder="1" applyAlignment="1">
      <alignment vertical="center"/>
    </xf>
    <xf numFmtId="38" fontId="26" fillId="2" borderId="19" xfId="2" applyFont="1" applyFill="1" applyBorder="1" applyAlignment="1">
      <alignment horizontal="center" vertical="center"/>
    </xf>
    <xf numFmtId="38" fontId="26" fillId="2" borderId="0" xfId="2" applyFont="1" applyFill="1" applyAlignment="1">
      <alignment horizontal="center" vertical="center"/>
    </xf>
    <xf numFmtId="38" fontId="26" fillId="2" borderId="18" xfId="2" applyFont="1" applyFill="1" applyBorder="1" applyAlignment="1">
      <alignment vertical="center"/>
    </xf>
    <xf numFmtId="38" fontId="26" fillId="2" borderId="0" xfId="2" applyFont="1" applyFill="1" applyAlignment="1">
      <alignment horizontal="right" vertical="center"/>
    </xf>
    <xf numFmtId="0" fontId="26" fillId="2" borderId="0" xfId="1" applyFont="1" applyFill="1" applyAlignment="1">
      <alignment vertical="center" wrapText="1"/>
    </xf>
    <xf numFmtId="0" fontId="31" fillId="2" borderId="6" xfId="5" applyFont="1" applyFill="1" applyBorder="1" applyAlignment="1">
      <alignment horizontal="center" vertical="center"/>
    </xf>
    <xf numFmtId="0" fontId="26" fillId="2" borderId="11" xfId="1" applyFont="1" applyFill="1" applyBorder="1" applyAlignment="1">
      <alignment horizontal="center"/>
    </xf>
    <xf numFmtId="179" fontId="26" fillId="3" borderId="12" xfId="3" applyNumberFormat="1" applyFont="1" applyFill="1" applyBorder="1" applyAlignment="1">
      <alignment horizontal="right" vertical="center"/>
    </xf>
    <xf numFmtId="0" fontId="43" fillId="2" borderId="0" xfId="1" applyFont="1" applyFill="1" applyAlignment="1"/>
    <xf numFmtId="0" fontId="43" fillId="2" borderId="16" xfId="1" applyFont="1" applyFill="1" applyBorder="1" applyAlignment="1"/>
    <xf numFmtId="0" fontId="56" fillId="0" borderId="28" xfId="5" applyFont="1" applyBorder="1" applyAlignment="1">
      <alignment horizontal="right" vertical="center" wrapText="1"/>
    </xf>
    <xf numFmtId="0" fontId="56" fillId="0" borderId="30" xfId="5" applyFont="1" applyBorder="1" applyAlignment="1">
      <alignment horizontal="right" vertical="center" wrapText="1"/>
    </xf>
    <xf numFmtId="0" fontId="56" fillId="0" borderId="31" xfId="5" applyFont="1" applyBorder="1" applyAlignment="1">
      <alignment horizontal="right" vertical="center" wrapText="1"/>
    </xf>
    <xf numFmtId="6" fontId="26" fillId="2" borderId="8" xfId="5" applyNumberFormat="1" applyFont="1" applyFill="1" applyBorder="1" applyAlignment="1">
      <alignment horizontal="right" vertical="center"/>
    </xf>
    <xf numFmtId="6" fontId="26" fillId="2" borderId="7" xfId="5" applyNumberFormat="1" applyFont="1" applyFill="1" applyBorder="1" applyAlignment="1">
      <alignment horizontal="right" vertical="center"/>
    </xf>
    <xf numFmtId="6" fontId="26" fillId="2" borderId="11" xfId="5" applyNumberFormat="1" applyFont="1" applyFill="1" applyBorder="1" applyAlignment="1">
      <alignment horizontal="right" vertical="center"/>
    </xf>
    <xf numFmtId="6" fontId="26" fillId="2" borderId="10" xfId="5" applyNumberFormat="1" applyFont="1" applyFill="1" applyBorder="1" applyAlignment="1">
      <alignment horizontal="right" vertical="center"/>
    </xf>
    <xf numFmtId="0" fontId="26" fillId="2" borderId="8" xfId="1" applyFont="1" applyFill="1" applyBorder="1" applyAlignment="1">
      <alignment horizontal="center" vertical="center"/>
    </xf>
    <xf numFmtId="0" fontId="26" fillId="2" borderId="7" xfId="1" applyFont="1" applyFill="1" applyBorder="1" applyAlignment="1">
      <alignment horizontal="center" vertical="center"/>
    </xf>
    <xf numFmtId="0" fontId="26" fillId="2" borderId="6" xfId="1" applyFont="1" applyFill="1" applyBorder="1" applyAlignment="1">
      <alignment horizontal="center" vertical="center"/>
    </xf>
    <xf numFmtId="0" fontId="26" fillId="2" borderId="8" xfId="5" applyFont="1" applyFill="1" applyBorder="1" applyAlignment="1">
      <alignment horizontal="center" vertical="center"/>
    </xf>
    <xf numFmtId="0" fontId="26" fillId="2" borderId="7" xfId="5" applyFont="1" applyFill="1" applyBorder="1" applyAlignment="1">
      <alignment horizontal="center" vertical="center"/>
    </xf>
    <xf numFmtId="0" fontId="26" fillId="2" borderId="6" xfId="5" applyFont="1" applyFill="1" applyBorder="1" applyAlignment="1">
      <alignment horizontal="center" vertical="center"/>
    </xf>
    <xf numFmtId="6" fontId="26" fillId="2" borderId="16" xfId="5" applyNumberFormat="1" applyFont="1" applyFill="1" applyBorder="1" applyAlignment="1">
      <alignment horizontal="right" vertical="center"/>
    </xf>
    <xf numFmtId="6" fontId="26" fillId="2" borderId="0" xfId="5" applyNumberFormat="1" applyFont="1" applyFill="1" applyAlignment="1">
      <alignment horizontal="right" vertical="center"/>
    </xf>
    <xf numFmtId="0" fontId="50" fillId="2" borderId="8" xfId="5" applyFont="1" applyFill="1" applyBorder="1" applyAlignment="1">
      <alignment horizontal="left" vertical="center"/>
    </xf>
    <xf numFmtId="0" fontId="50" fillId="2" borderId="7" xfId="5" applyFont="1" applyFill="1" applyBorder="1" applyAlignment="1">
      <alignment horizontal="left" vertical="center"/>
    </xf>
    <xf numFmtId="0" fontId="50" fillId="2" borderId="6" xfId="5" applyFont="1" applyFill="1" applyBorder="1" applyAlignment="1">
      <alignment horizontal="left" vertical="center"/>
    </xf>
    <xf numFmtId="6" fontId="54" fillId="2" borderId="7" xfId="6" applyNumberFormat="1" applyFont="1" applyFill="1" applyBorder="1" applyAlignment="1">
      <alignment horizontal="right" vertical="center"/>
    </xf>
    <xf numFmtId="6" fontId="26" fillId="2" borderId="7" xfId="6" applyNumberFormat="1" applyFont="1" applyFill="1" applyBorder="1" applyAlignment="1">
      <alignment horizontal="right" vertical="center"/>
    </xf>
    <xf numFmtId="9" fontId="26" fillId="2" borderId="13" xfId="5" applyNumberFormat="1" applyFont="1" applyFill="1" applyBorder="1" applyAlignment="1">
      <alignment horizontal="right" vertical="center"/>
    </xf>
    <xf numFmtId="0" fontId="50" fillId="2" borderId="7" xfId="5" applyFont="1" applyFill="1" applyBorder="1" applyAlignment="1">
      <alignment horizontal="center" vertical="center"/>
    </xf>
    <xf numFmtId="0" fontId="50" fillId="2" borderId="0" xfId="1" applyFont="1" applyFill="1" applyAlignment="1">
      <alignment horizontal="right"/>
    </xf>
    <xf numFmtId="0" fontId="50" fillId="2" borderId="10" xfId="5" applyFont="1" applyFill="1" applyBorder="1" applyAlignment="1">
      <alignment horizontal="left" vertical="center"/>
    </xf>
    <xf numFmtId="0" fontId="50" fillId="2" borderId="9" xfId="5" applyFont="1" applyFill="1" applyBorder="1" applyAlignment="1">
      <alignment horizontal="left" vertical="center"/>
    </xf>
    <xf numFmtId="0" fontId="27" fillId="2" borderId="13" xfId="5" applyFont="1" applyFill="1" applyBorder="1" applyAlignment="1">
      <alignment horizontal="center" vertical="center"/>
    </xf>
    <xf numFmtId="0" fontId="27" fillId="2" borderId="0" xfId="5" applyFont="1" applyFill="1" applyAlignment="1">
      <alignment horizontal="center" vertical="center"/>
    </xf>
    <xf numFmtId="0" fontId="48" fillId="2" borderId="13" xfId="5" applyFont="1" applyFill="1" applyBorder="1" applyAlignment="1">
      <alignment horizontal="center"/>
    </xf>
    <xf numFmtId="0" fontId="51" fillId="2" borderId="13" xfId="1" applyFont="1" applyFill="1" applyBorder="1" applyAlignment="1">
      <alignment horizontal="center"/>
    </xf>
    <xf numFmtId="0" fontId="37" fillId="2" borderId="13" xfId="1" applyFont="1" applyFill="1" applyBorder="1" applyAlignment="1">
      <alignment horizontal="left" vertical="top" wrapText="1"/>
    </xf>
    <xf numFmtId="0" fontId="37" fillId="2" borderId="12" xfId="1" applyFont="1" applyFill="1" applyBorder="1" applyAlignment="1">
      <alignment horizontal="left" vertical="top" wrapText="1"/>
    </xf>
    <xf numFmtId="0" fontId="31" fillId="2" borderId="8" xfId="1" applyFont="1" applyFill="1" applyBorder="1" applyAlignment="1">
      <alignment horizontal="center" vertical="center" wrapText="1" shrinkToFit="1"/>
    </xf>
    <xf numFmtId="0" fontId="31" fillId="2" borderId="7" xfId="1" applyFont="1" applyFill="1" applyBorder="1" applyAlignment="1">
      <alignment horizontal="center" vertical="center" wrapText="1" shrinkToFit="1"/>
    </xf>
    <xf numFmtId="0" fontId="31" fillId="2" borderId="6" xfId="1" applyFont="1" applyFill="1" applyBorder="1" applyAlignment="1">
      <alignment horizontal="center" vertical="center" wrapText="1" shrinkToFit="1"/>
    </xf>
    <xf numFmtId="0" fontId="4" fillId="2" borderId="8"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6" xfId="1" applyFont="1" applyFill="1" applyBorder="1" applyAlignment="1">
      <alignment horizontal="center" vertical="center"/>
    </xf>
    <xf numFmtId="6" fontId="4" fillId="2" borderId="14" xfId="1" applyNumberFormat="1" applyFont="1" applyFill="1" applyBorder="1" applyAlignment="1">
      <alignment horizontal="right" vertical="center"/>
    </xf>
    <xf numFmtId="6" fontId="4" fillId="2" borderId="13" xfId="1" applyNumberFormat="1" applyFont="1" applyFill="1" applyBorder="1" applyAlignment="1">
      <alignment horizontal="right" vertical="center"/>
    </xf>
    <xf numFmtId="6" fontId="4" fillId="2" borderId="11" xfId="1" applyNumberFormat="1" applyFont="1" applyFill="1" applyBorder="1" applyAlignment="1">
      <alignment horizontal="right" vertical="center"/>
    </xf>
    <xf numFmtId="6" fontId="4" fillId="2" borderId="10" xfId="1" applyNumberFormat="1" applyFont="1" applyFill="1" applyBorder="1" applyAlignment="1">
      <alignment horizontal="right" vertical="center"/>
    </xf>
    <xf numFmtId="6" fontId="4" fillId="2" borderId="8" xfId="1" applyNumberFormat="1" applyFont="1" applyFill="1" applyBorder="1" applyAlignment="1">
      <alignment horizontal="right" vertical="center"/>
    </xf>
    <xf numFmtId="6" fontId="4" fillId="2" borderId="7" xfId="1" applyNumberFormat="1" applyFont="1" applyFill="1" applyBorder="1" applyAlignment="1">
      <alignment horizontal="right" vertical="center"/>
    </xf>
    <xf numFmtId="0" fontId="4" fillId="2" borderId="10" xfId="1" applyFont="1" applyFill="1" applyBorder="1" applyAlignment="1">
      <alignment horizontal="left" vertical="center"/>
    </xf>
    <xf numFmtId="0" fontId="4" fillId="2" borderId="13" xfId="1" applyFont="1" applyFill="1" applyBorder="1" applyAlignment="1">
      <alignment horizontal="left" vertical="center"/>
    </xf>
    <xf numFmtId="0" fontId="4" fillId="2" borderId="3" xfId="1" applyFont="1" applyFill="1" applyBorder="1">
      <alignment vertical="center"/>
    </xf>
    <xf numFmtId="0" fontId="4" fillId="2" borderId="2" xfId="1" applyFont="1" applyFill="1" applyBorder="1">
      <alignment vertical="center"/>
    </xf>
    <xf numFmtId="0" fontId="10" fillId="2" borderId="8" xfId="1" applyFont="1" applyFill="1" applyBorder="1" applyAlignment="1">
      <alignment horizontal="left" vertical="center"/>
    </xf>
    <xf numFmtId="0" fontId="10" fillId="2" borderId="7" xfId="1" applyFont="1" applyFill="1" applyBorder="1" applyAlignment="1">
      <alignment horizontal="left" vertical="center"/>
    </xf>
    <xf numFmtId="0" fontId="10" fillId="2" borderId="6" xfId="1" applyFont="1" applyFill="1" applyBorder="1" applyAlignment="1">
      <alignment horizontal="left" vertical="center"/>
    </xf>
    <xf numFmtId="0" fontId="10" fillId="2" borderId="7" xfId="1" applyFont="1" applyFill="1" applyBorder="1" applyAlignment="1">
      <alignment horizontal="center" vertical="center"/>
    </xf>
    <xf numFmtId="0" fontId="10" fillId="2" borderId="10" xfId="1" applyFont="1" applyFill="1" applyBorder="1" applyAlignment="1">
      <alignment horizontal="left" vertical="center"/>
    </xf>
    <xf numFmtId="0" fontId="10" fillId="2" borderId="9" xfId="1" applyFont="1" applyFill="1" applyBorder="1" applyAlignment="1">
      <alignment horizontal="left" vertical="center"/>
    </xf>
    <xf numFmtId="0" fontId="9" fillId="2" borderId="13" xfId="1" applyFont="1" applyFill="1" applyBorder="1" applyAlignment="1">
      <alignment horizontal="left" vertical="top" wrapText="1"/>
    </xf>
    <xf numFmtId="0" fontId="9" fillId="2" borderId="12" xfId="1" applyFont="1" applyFill="1" applyBorder="1" applyAlignment="1">
      <alignment horizontal="left" vertical="top" wrapText="1"/>
    </xf>
    <xf numFmtId="6" fontId="16" fillId="2" borderId="7" xfId="2" applyNumberFormat="1" applyFont="1" applyFill="1" applyBorder="1" applyAlignment="1">
      <alignment horizontal="right" vertical="center"/>
    </xf>
    <xf numFmtId="6" fontId="4" fillId="2" borderId="7" xfId="2" applyNumberFormat="1" applyFont="1" applyFill="1" applyBorder="1" applyAlignment="1">
      <alignment horizontal="right" vertical="center"/>
    </xf>
    <xf numFmtId="9" fontId="4" fillId="2" borderId="13" xfId="1" applyNumberFormat="1" applyFont="1" applyFill="1" applyBorder="1" applyAlignment="1">
      <alignment horizontal="right" vertical="center"/>
    </xf>
    <xf numFmtId="0" fontId="29" fillId="2" borderId="8" xfId="1" applyFont="1" applyFill="1" applyBorder="1" applyAlignment="1">
      <alignment horizontal="center" vertical="center"/>
    </xf>
    <xf numFmtId="0" fontId="29" fillId="2" borderId="7" xfId="1" applyFont="1" applyFill="1" applyBorder="1" applyAlignment="1">
      <alignment horizontal="center" vertical="center"/>
    </xf>
    <xf numFmtId="0" fontId="29" fillId="2" borderId="6" xfId="1" applyFont="1" applyFill="1" applyBorder="1" applyAlignment="1">
      <alignment horizontal="center" vertical="center"/>
    </xf>
    <xf numFmtId="0" fontId="41" fillId="2" borderId="0" xfId="1" applyFont="1" applyFill="1" applyAlignment="1">
      <alignment horizontal="right"/>
    </xf>
    <xf numFmtId="0" fontId="13" fillId="2" borderId="13" xfId="1" applyFont="1" applyFill="1" applyBorder="1" applyAlignment="1">
      <alignment horizontal="center" vertical="center"/>
    </xf>
    <xf numFmtId="0" fontId="13" fillId="2" borderId="0" xfId="1" applyFont="1" applyFill="1" applyAlignment="1">
      <alignment horizontal="center" vertical="center"/>
    </xf>
    <xf numFmtId="0" fontId="21" fillId="2" borderId="13" xfId="1" applyFont="1" applyFill="1" applyBorder="1" applyAlignment="1">
      <alignment horizontal="center"/>
    </xf>
    <xf numFmtId="0" fontId="42" fillId="2" borderId="13" xfId="1" applyFont="1" applyFill="1" applyBorder="1" applyAlignment="1">
      <alignment horizontal="center"/>
    </xf>
    <xf numFmtId="0" fontId="26" fillId="2" borderId="3" xfId="5" applyFont="1" applyFill="1" applyBorder="1">
      <alignment vertical="center"/>
    </xf>
    <xf numFmtId="0" fontId="26" fillId="2" borderId="2" xfId="5" applyFont="1" applyFill="1" applyBorder="1">
      <alignment vertical="center"/>
    </xf>
    <xf numFmtId="6" fontId="26" fillId="2" borderId="14" xfId="5" applyNumberFormat="1" applyFont="1" applyFill="1" applyBorder="1" applyAlignment="1">
      <alignment horizontal="right" vertical="center"/>
    </xf>
    <xf numFmtId="6" fontId="26" fillId="2" borderId="13" xfId="5" applyNumberFormat="1" applyFont="1" applyFill="1" applyBorder="1" applyAlignment="1">
      <alignment horizontal="right" vertical="center"/>
    </xf>
    <xf numFmtId="0" fontId="26" fillId="2" borderId="10" xfId="5" applyFont="1" applyFill="1" applyBorder="1" applyAlignment="1">
      <alignment horizontal="left" vertical="center"/>
    </xf>
    <xf numFmtId="0" fontId="26" fillId="2" borderId="13" xfId="5" applyFont="1" applyFill="1" applyBorder="1" applyAlignment="1">
      <alignment horizontal="left" vertical="center"/>
    </xf>
    <xf numFmtId="0" fontId="12" fillId="2" borderId="13" xfId="5" applyFont="1" applyFill="1" applyBorder="1" applyAlignment="1">
      <alignment horizontal="left" vertical="top" wrapText="1"/>
    </xf>
    <xf numFmtId="0" fontId="12" fillId="2" borderId="12" xfId="5" applyFont="1" applyFill="1" applyBorder="1" applyAlignment="1">
      <alignment horizontal="left" vertical="top" wrapText="1"/>
    </xf>
    <xf numFmtId="0" fontId="59" fillId="2" borderId="0" xfId="5" applyFont="1" applyFill="1" applyAlignment="1">
      <alignment horizontal="left" vertical="center" wrapText="1"/>
    </xf>
    <xf numFmtId="0" fontId="62" fillId="0" borderId="32" xfId="0" applyFont="1" applyBorder="1" applyAlignment="1">
      <alignment vertical="top" wrapText="1"/>
    </xf>
    <xf numFmtId="0" fontId="62" fillId="0" borderId="33" xfId="0" applyFont="1" applyBorder="1" applyAlignment="1">
      <alignment vertical="top" wrapText="1"/>
    </xf>
    <xf numFmtId="0" fontId="62" fillId="0" borderId="34" xfId="0" applyFont="1" applyBorder="1" applyAlignment="1">
      <alignment vertical="top" wrapText="1"/>
    </xf>
    <xf numFmtId="0" fontId="26" fillId="0" borderId="0" xfId="5" applyFont="1" applyAlignment="1">
      <alignment horizontal="left" vertical="center" wrapText="1"/>
    </xf>
    <xf numFmtId="0" fontId="27" fillId="2" borderId="29" xfId="5" applyFont="1" applyFill="1" applyBorder="1" applyAlignment="1">
      <alignment horizontal="center" vertical="center"/>
    </xf>
    <xf numFmtId="0" fontId="27" fillId="2" borderId="8" xfId="5" applyFont="1" applyFill="1" applyBorder="1" applyAlignment="1">
      <alignment horizontal="center" vertical="center"/>
    </xf>
    <xf numFmtId="0" fontId="27" fillId="2" borderId="7" xfId="5" applyFont="1" applyFill="1" applyBorder="1" applyAlignment="1">
      <alignment horizontal="center" vertical="center"/>
    </xf>
    <xf numFmtId="0" fontId="27" fillId="2" borderId="6" xfId="5" applyFont="1" applyFill="1" applyBorder="1" applyAlignment="1">
      <alignment horizontal="center" vertical="center"/>
    </xf>
    <xf numFmtId="0" fontId="27" fillId="2" borderId="8" xfId="5" applyFont="1" applyFill="1" applyBorder="1" applyAlignment="1">
      <alignment horizontal="center" vertical="center" wrapText="1" shrinkToFit="1"/>
    </xf>
    <xf numFmtId="0" fontId="27" fillId="2" borderId="7" xfId="5" applyFont="1" applyFill="1" applyBorder="1" applyAlignment="1">
      <alignment horizontal="center" vertical="center" wrapText="1" shrinkToFit="1"/>
    </xf>
    <xf numFmtId="0" fontId="27" fillId="2" borderId="6" xfId="5" applyFont="1" applyFill="1" applyBorder="1" applyAlignment="1">
      <alignment horizontal="center" vertical="center" wrapText="1" shrinkToFi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12" xfId="0" applyFont="1" applyBorder="1" applyAlignment="1">
      <alignment horizontal="center" vertical="center" wrapText="1"/>
    </xf>
    <xf numFmtId="0" fontId="26" fillId="0" borderId="16" xfId="0" applyFont="1" applyBorder="1" applyAlignment="1">
      <alignment horizontal="center"/>
    </xf>
    <xf numFmtId="0" fontId="52" fillId="0" borderId="14" xfId="0" applyFont="1" applyBorder="1" applyAlignment="1">
      <alignment horizontal="center" vertical="center"/>
    </xf>
    <xf numFmtId="0" fontId="52" fillId="0" borderId="13" xfId="0" applyFont="1" applyBorder="1" applyAlignment="1">
      <alignment horizontal="center" vertical="center"/>
    </xf>
    <xf numFmtId="0" fontId="52" fillId="0" borderId="12" xfId="0" applyFont="1" applyBorder="1" applyAlignment="1">
      <alignment horizontal="center" vertical="center"/>
    </xf>
    <xf numFmtId="0" fontId="67" fillId="2" borderId="0" xfId="1" applyFont="1" applyFill="1" applyAlignment="1">
      <alignment horizontal="center"/>
    </xf>
    <xf numFmtId="0" fontId="26" fillId="2" borderId="11" xfId="1" applyFont="1" applyFill="1" applyBorder="1" applyAlignment="1">
      <alignment horizontal="center"/>
    </xf>
    <xf numFmtId="0" fontId="26" fillId="2" borderId="10" xfId="1" applyFont="1" applyFill="1" applyBorder="1" applyAlignment="1">
      <alignment horizontal="center"/>
    </xf>
    <xf numFmtId="0" fontId="26" fillId="2" borderId="21" xfId="1" applyFont="1" applyFill="1" applyBorder="1" applyAlignment="1">
      <alignment horizontal="center"/>
    </xf>
    <xf numFmtId="0" fontId="26" fillId="2" borderId="23" xfId="1" applyFont="1" applyFill="1" applyBorder="1" applyAlignment="1">
      <alignment horizontal="center"/>
    </xf>
    <xf numFmtId="0" fontId="26" fillId="2" borderId="0" xfId="1" applyFont="1" applyFill="1" applyAlignment="1">
      <alignment horizontal="center" vertical="center"/>
    </xf>
    <xf numFmtId="38" fontId="26" fillId="2" borderId="22" xfId="1" applyNumberFormat="1" applyFont="1" applyFill="1" applyBorder="1" applyAlignment="1">
      <alignment horizontal="center" vertical="center"/>
    </xf>
    <xf numFmtId="38" fontId="26" fillId="2" borderId="19" xfId="1" applyNumberFormat="1" applyFont="1" applyFill="1" applyBorder="1" applyAlignment="1">
      <alignment horizontal="center" vertical="center"/>
    </xf>
    <xf numFmtId="0" fontId="58" fillId="2" borderId="0" xfId="1" applyFont="1" applyFill="1" applyAlignment="1">
      <alignment horizontal="center"/>
    </xf>
    <xf numFmtId="0" fontId="58" fillId="2" borderId="15" xfId="1" applyFont="1" applyFill="1" applyBorder="1" applyAlignment="1">
      <alignment horizontal="center"/>
    </xf>
    <xf numFmtId="10" fontId="26" fillId="3" borderId="18" xfId="3" applyNumberFormat="1" applyFont="1" applyFill="1" applyBorder="1" applyAlignment="1">
      <alignment horizontal="right" vertical="center"/>
    </xf>
    <xf numFmtId="0" fontId="26" fillId="2" borderId="18" xfId="1" applyFont="1" applyFill="1" applyBorder="1" applyAlignment="1">
      <alignment horizontal="center"/>
    </xf>
    <xf numFmtId="0" fontId="26" fillId="2" borderId="20" xfId="1" applyFont="1" applyFill="1" applyBorder="1" applyAlignment="1">
      <alignment horizontal="center"/>
    </xf>
    <xf numFmtId="0" fontId="26" fillId="2" borderId="17" xfId="1" applyFont="1" applyFill="1" applyBorder="1" applyAlignment="1">
      <alignment horizontal="center"/>
    </xf>
    <xf numFmtId="0" fontId="26" fillId="2" borderId="24" xfId="1" applyFont="1" applyFill="1" applyBorder="1" applyAlignment="1">
      <alignment horizontal="center"/>
    </xf>
  </cellXfs>
  <cellStyles count="10">
    <cellStyle name="パーセント" xfId="9" builtinId="5"/>
    <cellStyle name="パーセント 2" xfId="3" xr:uid="{FF2693DD-DE1D-4C4D-8AD4-59B05DF34E4A}"/>
    <cellStyle name="桁区切り" xfId="4" builtinId="6"/>
    <cellStyle name="桁区切り 2" xfId="2" xr:uid="{DCED8B31-1ECC-164A-A3FF-D19F94ECDFA9}"/>
    <cellStyle name="桁区切り 2 2" xfId="6" xr:uid="{F6B53C5F-1813-4750-A75C-74DB6956C8E8}"/>
    <cellStyle name="桁区切り 2 3" xfId="8" xr:uid="{05AB1CC6-6BB9-4554-A1F3-4CF47C70C671}"/>
    <cellStyle name="標準" xfId="0" builtinId="0"/>
    <cellStyle name="標準 2" xfId="1" xr:uid="{55A72900-1C12-0C49-A02E-940C458BA869}"/>
    <cellStyle name="標準 2 2" xfId="5" xr:uid="{8AE2E12D-7B8A-4B7D-B030-8CC30CEE7A1D}"/>
    <cellStyle name="標準 2 3" xfId="7" xr:uid="{81F5913C-7209-4545-9014-B5C41FC0D28E}"/>
  </cellStyles>
  <dxfs count="53">
    <dxf>
      <fill>
        <patternFill>
          <bgColor theme="0"/>
        </patternFill>
      </fill>
    </dxf>
    <dxf>
      <fill>
        <patternFill>
          <bgColor theme="0"/>
        </patternFill>
      </fill>
    </dxf>
    <dxf>
      <fill>
        <patternFill>
          <bgColor theme="5"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D$23"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27</xdr:col>
      <xdr:colOff>201979</xdr:colOff>
      <xdr:row>0</xdr:row>
      <xdr:rowOff>84747</xdr:rowOff>
    </xdr:from>
    <xdr:ext cx="570523" cy="236090"/>
    <xdr:sp macro="" textlink="">
      <xdr:nvSpPr>
        <xdr:cNvPr id="2" name="正方形/長方形 1">
          <a:extLst>
            <a:ext uri="{FF2B5EF4-FFF2-40B4-BE49-F238E27FC236}">
              <a16:creationId xmlns:a16="http://schemas.microsoft.com/office/drawing/2014/main" id="{6F7E7EC9-FBFA-1727-56F9-545063BE091A}"/>
            </a:ext>
          </a:extLst>
        </xdr:cNvPr>
        <xdr:cNvSpPr/>
      </xdr:nvSpPr>
      <xdr:spPr>
        <a:xfrm>
          <a:off x="7983171" y="84747"/>
          <a:ext cx="570523" cy="23609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72000" tIns="0" rIns="72000" bIns="0" rtlCol="0" anchor="t">
          <a:spAutoFit/>
        </a:bodyPr>
        <a:lstStyle/>
        <a:p>
          <a:pPr algn="l"/>
          <a:r>
            <a:rPr kumimoji="1" lang="ja-JP" altLang="en-US" sz="1100">
              <a:solidFill>
                <a:sysClr val="windowText" lastClr="000000"/>
              </a:solidFill>
            </a:rPr>
            <a:t>別紙</a:t>
          </a:r>
          <a:r>
            <a:rPr kumimoji="1" lang="en-US" altLang="ja-JP" sz="1100">
              <a:solidFill>
                <a:sysClr val="windowText" lastClr="000000"/>
              </a:solidFill>
            </a:rPr>
            <a:t>01</a:t>
          </a:r>
          <a:endParaRPr kumimoji="1" lang="ja-JP" altLang="en-US" sz="1100">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1422400</xdr:colOff>
          <xdr:row>21</xdr:row>
          <xdr:rowOff>190500</xdr:rowOff>
        </xdr:from>
        <xdr:to>
          <xdr:col>4</xdr:col>
          <xdr:colOff>1371600</xdr:colOff>
          <xdr:row>23</xdr:row>
          <xdr:rowOff>63500</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500-0000012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元請等が証紙等購入</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142875</xdr:colOff>
      <xdr:row>1</xdr:row>
      <xdr:rowOff>79375</xdr:rowOff>
    </xdr:from>
    <xdr:ext cx="8609542" cy="11198410"/>
    <xdr:pic>
      <xdr:nvPicPr>
        <xdr:cNvPr id="2" name="図 1">
          <a:extLst>
            <a:ext uri="{FF2B5EF4-FFF2-40B4-BE49-F238E27FC236}">
              <a16:creationId xmlns:a16="http://schemas.microsoft.com/office/drawing/2014/main" id="{A8B8FC4A-E532-47B4-90EB-0B9AA154E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5708" y="312208"/>
          <a:ext cx="8609542" cy="111984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0FA8-53D6-4EE0-B2E7-A1BDF47754E3}">
  <sheetPr>
    <tabColor rgb="FFFF0000"/>
    <pageSetUpPr fitToPage="1"/>
  </sheetPr>
  <dimension ref="C2:AK50"/>
  <sheetViews>
    <sheetView topLeftCell="A19" zoomScale="85" zoomScaleNormal="85" zoomScaleSheetLayoutView="55" workbookViewId="0">
      <selection activeCell="M49" sqref="M49"/>
    </sheetView>
  </sheetViews>
  <sheetFormatPr defaultColWidth="3" defaultRowHeight="15"/>
  <cols>
    <col min="1" max="1" width="3" style="1"/>
    <col min="2" max="2" width="4" style="1" customWidth="1"/>
    <col min="3" max="6" width="3" style="1"/>
    <col min="7" max="7" width="12.58203125" style="1" customWidth="1"/>
    <col min="8" max="8" width="3" style="1"/>
    <col min="9" max="9" width="2.6640625" style="1" customWidth="1"/>
    <col min="10" max="10" width="3" style="1" customWidth="1"/>
    <col min="11" max="12" width="3" style="1"/>
    <col min="13" max="13" width="12" style="1" customWidth="1"/>
    <col min="14" max="31" width="3" style="1"/>
    <col min="32" max="32" width="7" style="1" bestFit="1" customWidth="1"/>
    <col min="33" max="33" width="3" style="1"/>
    <col min="34" max="34" width="3.5" style="1" bestFit="1" customWidth="1"/>
    <col min="35" max="16384" width="3" style="1"/>
  </cols>
  <sheetData>
    <row r="2" spans="3:37" ht="10.5" customHeight="1" thickBot="1">
      <c r="C2" s="4"/>
      <c r="D2" s="4"/>
      <c r="E2" s="4"/>
      <c r="F2" s="4"/>
      <c r="G2" s="4"/>
      <c r="H2" s="4"/>
      <c r="I2" s="4"/>
      <c r="J2" s="4"/>
      <c r="K2" s="4"/>
      <c r="L2" s="4"/>
      <c r="M2" s="4"/>
      <c r="N2" s="4"/>
      <c r="O2" s="4"/>
      <c r="P2" s="4"/>
      <c r="Q2" s="4"/>
      <c r="R2" s="4"/>
      <c r="S2" s="4"/>
      <c r="T2" s="4"/>
      <c r="U2" s="4"/>
      <c r="V2" s="4"/>
      <c r="W2" s="4"/>
      <c r="X2" s="4"/>
      <c r="Y2" s="4"/>
      <c r="Z2" s="4"/>
      <c r="AA2" s="4"/>
      <c r="AB2" s="4"/>
      <c r="AC2" s="4"/>
      <c r="AD2" s="4"/>
    </row>
    <row r="3" spans="3:37" ht="20.25" customHeight="1">
      <c r="C3" s="68"/>
      <c r="D3" s="67"/>
      <c r="E3" s="67"/>
      <c r="F3" s="67"/>
      <c r="G3" s="67"/>
      <c r="H3" s="67"/>
      <c r="I3" s="67"/>
      <c r="J3" s="67"/>
      <c r="K3" s="67"/>
      <c r="L3" s="67"/>
      <c r="M3" s="67"/>
      <c r="N3" s="67"/>
      <c r="O3" s="67"/>
      <c r="P3" s="67"/>
      <c r="Q3" s="67"/>
      <c r="R3" s="67"/>
      <c r="T3" s="78"/>
      <c r="U3" s="78"/>
      <c r="V3" s="78"/>
      <c r="W3" s="77" t="s">
        <v>0</v>
      </c>
      <c r="X3" s="25"/>
      <c r="Y3" s="25"/>
      <c r="Z3" s="524"/>
      <c r="AA3" s="524"/>
      <c r="AB3" s="524"/>
      <c r="AC3" s="524"/>
      <c r="AD3" s="64"/>
    </row>
    <row r="4" spans="3:37" ht="20.25" customHeight="1">
      <c r="C4" s="76"/>
      <c r="D4" s="525"/>
      <c r="E4" s="525"/>
      <c r="F4" s="75"/>
      <c r="G4" s="29"/>
      <c r="H4" s="29"/>
      <c r="I4" s="75"/>
      <c r="J4" s="75"/>
      <c r="K4" s="75"/>
      <c r="L4" s="75"/>
      <c r="M4" s="75"/>
      <c r="N4" s="75"/>
      <c r="O4" s="75"/>
      <c r="P4" s="75"/>
      <c r="Q4" s="75"/>
      <c r="R4" s="75"/>
      <c r="S4" s="74"/>
      <c r="T4" s="74"/>
      <c r="U4" s="74"/>
      <c r="V4" s="74"/>
      <c r="W4" s="74"/>
      <c r="X4" s="74"/>
      <c r="Y4" s="74"/>
      <c r="Z4" s="74"/>
      <c r="AA4" s="74"/>
      <c r="AB4" s="74"/>
      <c r="AC4" s="74"/>
      <c r="AD4" s="73"/>
    </row>
    <row r="5" spans="3:37" ht="20.25" customHeight="1">
      <c r="C5" s="72" t="s">
        <v>1</v>
      </c>
      <c r="D5" s="71"/>
      <c r="E5" s="71"/>
      <c r="F5" s="71"/>
      <c r="G5" s="71"/>
      <c r="H5" s="71"/>
      <c r="I5" s="71"/>
      <c r="J5" s="71"/>
      <c r="K5" s="71"/>
      <c r="L5" s="71"/>
      <c r="M5" s="71"/>
      <c r="N5" s="71"/>
      <c r="O5" s="71"/>
      <c r="P5" s="71"/>
      <c r="Q5" s="71"/>
      <c r="R5" s="71"/>
      <c r="S5" s="70"/>
      <c r="T5" s="70"/>
      <c r="U5" s="70"/>
      <c r="V5" s="70"/>
      <c r="W5" s="70"/>
      <c r="X5" s="70"/>
      <c r="Y5" s="70"/>
      <c r="Z5" s="70"/>
      <c r="AA5" s="70"/>
      <c r="AB5" s="70"/>
      <c r="AC5" s="70"/>
      <c r="AD5" s="69"/>
    </row>
    <row r="6" spans="3:37" ht="20.25" customHeight="1">
      <c r="C6" s="68"/>
      <c r="D6" s="67"/>
      <c r="E6" s="67"/>
      <c r="F6" s="67"/>
      <c r="G6" s="67"/>
      <c r="H6" s="67"/>
      <c r="I6" s="67"/>
      <c r="J6" s="67"/>
      <c r="K6" s="67"/>
      <c r="L6" s="67"/>
      <c r="M6" s="67"/>
      <c r="N6" s="67"/>
      <c r="O6" s="67"/>
      <c r="P6" s="67"/>
      <c r="Q6" s="67"/>
      <c r="R6" s="67"/>
      <c r="U6" s="66"/>
      <c r="W6" s="66" t="s">
        <v>2</v>
      </c>
      <c r="X6" s="65"/>
      <c r="Y6" s="65" t="s">
        <v>3</v>
      </c>
      <c r="Z6" s="65"/>
      <c r="AA6" s="65" t="s">
        <v>4</v>
      </c>
      <c r="AB6" s="65"/>
      <c r="AC6" s="65" t="s">
        <v>5</v>
      </c>
      <c r="AD6" s="64"/>
    </row>
    <row r="7" spans="3:37" ht="20.25" customHeight="1">
      <c r="C7" s="57"/>
      <c r="D7" s="526"/>
      <c r="E7" s="526"/>
      <c r="F7" s="526"/>
      <c r="G7" s="526"/>
      <c r="H7" s="526"/>
      <c r="I7" s="526"/>
      <c r="J7" s="526"/>
      <c r="K7" s="63" t="s">
        <v>6</v>
      </c>
      <c r="L7" s="63"/>
      <c r="M7" s="62"/>
      <c r="N7" s="62"/>
      <c r="O7" s="62"/>
      <c r="P7" s="62"/>
      <c r="R7" s="59"/>
      <c r="T7" s="56"/>
      <c r="U7" s="56"/>
      <c r="V7" s="56"/>
      <c r="W7" s="56"/>
      <c r="X7" s="56"/>
      <c r="Y7" s="56"/>
      <c r="Z7" s="56"/>
      <c r="AA7" s="56"/>
      <c r="AB7" s="56"/>
      <c r="AD7" s="61"/>
    </row>
    <row r="8" spans="3:37" ht="20.25" customHeight="1">
      <c r="C8" s="57"/>
      <c r="D8" s="60"/>
      <c r="E8" s="60"/>
      <c r="F8" s="60"/>
      <c r="G8" s="60"/>
      <c r="H8" s="60"/>
      <c r="I8" s="60"/>
      <c r="J8" s="59"/>
      <c r="K8" s="59"/>
      <c r="L8" s="59"/>
      <c r="M8" s="59"/>
      <c r="N8" s="59"/>
      <c r="O8" s="59"/>
      <c r="P8" s="59"/>
      <c r="Q8" s="58"/>
      <c r="R8" s="58"/>
      <c r="T8" s="56"/>
      <c r="U8" s="56"/>
      <c r="V8" s="56"/>
      <c r="W8" s="56"/>
      <c r="X8" s="56"/>
      <c r="Y8" s="56"/>
      <c r="Z8" s="56"/>
      <c r="AA8" s="56"/>
      <c r="AB8" s="56"/>
      <c r="AD8" s="61"/>
    </row>
    <row r="9" spans="3:37" ht="20.25" customHeight="1">
      <c r="C9" s="57"/>
      <c r="D9" s="523" t="s">
        <v>7</v>
      </c>
      <c r="E9" s="523"/>
      <c r="F9" s="523"/>
      <c r="G9" s="527"/>
      <c r="H9" s="527"/>
      <c r="I9" s="527"/>
      <c r="J9" s="527"/>
      <c r="K9" s="527"/>
      <c r="L9" s="185"/>
      <c r="M9" s="185" t="s">
        <v>8</v>
      </c>
      <c r="N9" s="186"/>
      <c r="O9" s="186"/>
      <c r="P9" s="186"/>
      <c r="Q9" s="186"/>
      <c r="R9" s="186"/>
      <c r="S9" s="186"/>
      <c r="T9" s="186"/>
      <c r="U9" s="186"/>
      <c r="V9" s="186"/>
      <c r="W9" s="186"/>
      <c r="X9" s="186"/>
      <c r="Y9" s="186"/>
      <c r="Z9" s="186"/>
      <c r="AA9" s="186"/>
      <c r="AB9" s="186"/>
      <c r="AC9" s="185"/>
      <c r="AD9" s="61"/>
    </row>
    <row r="10" spans="3:37" ht="5.25" customHeight="1">
      <c r="C10" s="57"/>
      <c r="D10" s="187"/>
      <c r="E10" s="187"/>
      <c r="F10" s="187"/>
      <c r="G10" s="188"/>
      <c r="H10" s="188"/>
      <c r="I10" s="188"/>
      <c r="J10" s="188"/>
      <c r="K10" s="188"/>
      <c r="L10" s="185"/>
      <c r="M10" s="185"/>
      <c r="N10" s="185"/>
      <c r="O10" s="185"/>
      <c r="P10" s="185"/>
      <c r="Q10" s="185"/>
      <c r="R10" s="185"/>
      <c r="S10" s="185"/>
      <c r="T10" s="185"/>
      <c r="U10" s="185"/>
      <c r="V10" s="185"/>
      <c r="W10" s="185"/>
      <c r="X10" s="185"/>
      <c r="Y10" s="185"/>
      <c r="Z10" s="185"/>
      <c r="AA10" s="185"/>
      <c r="AB10" s="185"/>
      <c r="AC10" s="185"/>
      <c r="AD10" s="61"/>
    </row>
    <row r="11" spans="3:37" ht="20.25" customHeight="1">
      <c r="C11" s="57"/>
      <c r="D11" s="523" t="s">
        <v>9</v>
      </c>
      <c r="E11" s="523"/>
      <c r="F11" s="523"/>
      <c r="G11" s="186"/>
      <c r="H11" s="186"/>
      <c r="I11" s="186"/>
      <c r="J11" s="186"/>
      <c r="K11" s="186"/>
      <c r="L11" s="186"/>
      <c r="M11" s="189" t="s">
        <v>10</v>
      </c>
      <c r="N11" s="186"/>
      <c r="O11" s="186"/>
      <c r="P11" s="186" t="s">
        <v>11</v>
      </c>
      <c r="Q11" s="186"/>
      <c r="R11" s="186" t="s">
        <v>11</v>
      </c>
      <c r="S11" s="186"/>
      <c r="T11" s="185"/>
      <c r="U11" s="185"/>
      <c r="V11" s="189" t="s">
        <v>12</v>
      </c>
      <c r="W11" s="186"/>
      <c r="X11" s="186"/>
      <c r="Y11" s="186" t="s">
        <v>11</v>
      </c>
      <c r="Z11" s="186"/>
      <c r="AA11" s="186" t="s">
        <v>11</v>
      </c>
      <c r="AB11" s="186"/>
      <c r="AC11" s="185"/>
      <c r="AD11" s="61"/>
    </row>
    <row r="12" spans="3:37" ht="8.15" customHeight="1">
      <c r="C12" s="49"/>
      <c r="D12" s="55"/>
      <c r="E12" s="55"/>
      <c r="F12" s="55"/>
      <c r="G12" s="55"/>
      <c r="H12" s="55"/>
      <c r="I12" s="55"/>
      <c r="J12" s="55"/>
      <c r="K12" s="55"/>
      <c r="L12" s="55"/>
      <c r="M12" s="55"/>
      <c r="N12" s="55"/>
      <c r="O12" s="55"/>
      <c r="P12" s="55"/>
      <c r="Q12" s="55"/>
      <c r="R12" s="55"/>
      <c r="S12" s="54"/>
      <c r="T12" s="53"/>
      <c r="U12" s="53"/>
      <c r="V12" s="53"/>
      <c r="W12" s="53"/>
      <c r="X12" s="53"/>
      <c r="Y12" s="53"/>
      <c r="Z12" s="53"/>
      <c r="AA12" s="53"/>
      <c r="AB12" s="53"/>
      <c r="AC12" s="53"/>
      <c r="AD12" s="7"/>
    </row>
    <row r="13" spans="3:37" ht="20.25" customHeight="1">
      <c r="C13" s="102"/>
      <c r="D13" s="11" t="s">
        <v>13</v>
      </c>
      <c r="E13" s="10"/>
      <c r="F13" s="10"/>
      <c r="G13" s="9"/>
      <c r="H13" s="509"/>
      <c r="I13" s="510"/>
      <c r="J13" s="510"/>
      <c r="K13" s="510"/>
      <c r="L13" s="510"/>
      <c r="M13" s="510"/>
      <c r="N13" s="510"/>
      <c r="O13" s="510"/>
      <c r="P13" s="510"/>
      <c r="Q13" s="510"/>
      <c r="R13" s="510"/>
      <c r="S13" s="510"/>
      <c r="T13" s="510"/>
      <c r="U13" s="510"/>
      <c r="V13" s="510"/>
      <c r="W13" s="510"/>
      <c r="X13" s="510"/>
      <c r="Y13" s="510"/>
      <c r="Z13" s="510"/>
      <c r="AA13" s="510"/>
      <c r="AB13" s="510"/>
      <c r="AC13" s="511"/>
      <c r="AD13" s="7"/>
      <c r="AK13" s="29"/>
    </row>
    <row r="14" spans="3:37" ht="20.25" customHeight="1">
      <c r="C14" s="102"/>
      <c r="D14" s="11" t="s">
        <v>14</v>
      </c>
      <c r="E14" s="10"/>
      <c r="F14" s="10"/>
      <c r="G14" s="9"/>
      <c r="H14" s="509"/>
      <c r="I14" s="510"/>
      <c r="J14" s="510"/>
      <c r="K14" s="510"/>
      <c r="L14" s="510"/>
      <c r="M14" s="510"/>
      <c r="N14" s="510"/>
      <c r="O14" s="510"/>
      <c r="P14" s="510"/>
      <c r="Q14" s="510"/>
      <c r="R14" s="510"/>
      <c r="S14" s="510"/>
      <c r="T14" s="510"/>
      <c r="U14" s="510"/>
      <c r="V14" s="510"/>
      <c r="W14" s="510"/>
      <c r="X14" s="510"/>
      <c r="Y14" s="510"/>
      <c r="Z14" s="510"/>
      <c r="AA14" s="510"/>
      <c r="AB14" s="510"/>
      <c r="AC14" s="511"/>
      <c r="AD14" s="7"/>
    </row>
    <row r="15" spans="3:37" ht="20.25" customHeight="1">
      <c r="C15" s="102"/>
      <c r="D15" s="11" t="s">
        <v>15</v>
      </c>
      <c r="E15" s="10"/>
      <c r="F15" s="10"/>
      <c r="G15" s="20"/>
      <c r="H15" s="26"/>
      <c r="I15" s="25"/>
      <c r="J15" s="26"/>
      <c r="K15" s="26"/>
      <c r="L15" s="26"/>
      <c r="M15" s="25"/>
      <c r="N15" s="28" t="s">
        <v>2</v>
      </c>
      <c r="O15" s="512"/>
      <c r="P15" s="512"/>
      <c r="Q15" s="27" t="s">
        <v>3</v>
      </c>
      <c r="R15" s="512"/>
      <c r="S15" s="512"/>
      <c r="T15" s="27" t="s">
        <v>16</v>
      </c>
      <c r="U15" s="512"/>
      <c r="V15" s="512"/>
      <c r="W15" s="27" t="s">
        <v>5</v>
      </c>
      <c r="X15" s="26" t="s">
        <v>17</v>
      </c>
      <c r="Y15" s="25"/>
      <c r="Z15" s="25"/>
      <c r="AA15" s="25"/>
      <c r="AB15" s="25"/>
      <c r="AC15" s="24"/>
      <c r="AD15" s="7"/>
    </row>
    <row r="16" spans="3:37" ht="20.25" customHeight="1">
      <c r="C16" s="102"/>
      <c r="D16" s="11" t="s">
        <v>18</v>
      </c>
      <c r="E16" s="10"/>
      <c r="F16" s="10"/>
      <c r="G16" s="9"/>
      <c r="H16" s="513"/>
      <c r="I16" s="513"/>
      <c r="J16" s="513"/>
      <c r="K16" s="513"/>
      <c r="L16" s="513"/>
      <c r="M16" s="513"/>
      <c r="N16" s="513"/>
      <c r="O16" s="513"/>
      <c r="P16" s="513"/>
      <c r="Q16" s="513"/>
      <c r="R16" s="513"/>
      <c r="S16" s="513"/>
      <c r="T16" s="513"/>
      <c r="U16" s="513"/>
      <c r="V16" s="513"/>
      <c r="W16" s="513"/>
      <c r="X16" s="513"/>
      <c r="Y16" s="513"/>
      <c r="Z16" s="513"/>
      <c r="AA16" s="513"/>
      <c r="AB16" s="513"/>
      <c r="AC16" s="514"/>
      <c r="AD16" s="7"/>
    </row>
    <row r="17" spans="3:34" ht="20.25" customHeight="1">
      <c r="C17" s="102"/>
      <c r="D17" s="11" t="s">
        <v>19</v>
      </c>
      <c r="E17" s="10"/>
      <c r="F17" s="10"/>
      <c r="G17" s="19" t="s">
        <v>20</v>
      </c>
      <c r="H17" s="23"/>
      <c r="I17" s="10"/>
      <c r="J17" s="21"/>
      <c r="K17" s="21"/>
      <c r="L17" s="21"/>
      <c r="M17" s="21"/>
      <c r="N17" s="22" t="s">
        <v>2</v>
      </c>
      <c r="O17" s="512"/>
      <c r="P17" s="512"/>
      <c r="Q17" s="15" t="s">
        <v>3</v>
      </c>
      <c r="R17" s="512"/>
      <c r="S17" s="512"/>
      <c r="T17" s="15" t="s">
        <v>16</v>
      </c>
      <c r="U17" s="512"/>
      <c r="V17" s="512"/>
      <c r="W17" s="15" t="s">
        <v>5</v>
      </c>
      <c r="X17" s="21"/>
      <c r="Y17" s="21"/>
      <c r="Z17" s="21"/>
      <c r="AA17" s="21"/>
      <c r="AB17" s="21"/>
      <c r="AC17" s="20"/>
      <c r="AD17" s="7"/>
    </row>
    <row r="18" spans="3:34" ht="20.25" customHeight="1">
      <c r="C18" s="102"/>
      <c r="D18" s="11"/>
      <c r="E18" s="10"/>
      <c r="F18" s="10"/>
      <c r="G18" s="19" t="s">
        <v>21</v>
      </c>
      <c r="H18" s="18"/>
      <c r="I18" s="17"/>
      <c r="J18" s="13"/>
      <c r="K18" s="13"/>
      <c r="L18" s="13"/>
      <c r="M18" s="13"/>
      <c r="N18" s="16" t="s">
        <v>2</v>
      </c>
      <c r="O18" s="512"/>
      <c r="P18" s="512"/>
      <c r="Q18" s="14" t="s">
        <v>3</v>
      </c>
      <c r="R18" s="512"/>
      <c r="S18" s="512"/>
      <c r="T18" s="14" t="s">
        <v>16</v>
      </c>
      <c r="U18" s="512"/>
      <c r="V18" s="512"/>
      <c r="W18" s="14" t="s">
        <v>5</v>
      </c>
      <c r="X18" s="13"/>
      <c r="Y18" s="13"/>
      <c r="Z18" s="13"/>
      <c r="AA18" s="13"/>
      <c r="AB18" s="13"/>
      <c r="AC18" s="12"/>
      <c r="AD18" s="7"/>
    </row>
    <row r="19" spans="3:34" ht="20.25" customHeight="1">
      <c r="C19" s="102"/>
      <c r="D19" s="11" t="s">
        <v>22</v>
      </c>
      <c r="E19" s="10"/>
      <c r="F19" s="10"/>
      <c r="G19" s="9"/>
      <c r="H19" s="509"/>
      <c r="I19" s="510"/>
      <c r="J19" s="510"/>
      <c r="K19" s="510"/>
      <c r="L19" s="510"/>
      <c r="M19" s="510"/>
      <c r="N19" s="510"/>
      <c r="O19" s="510"/>
      <c r="P19" s="510"/>
      <c r="Q19" s="510"/>
      <c r="R19" s="510"/>
      <c r="S19" s="510"/>
      <c r="T19" s="510"/>
      <c r="U19" s="510"/>
      <c r="V19" s="510"/>
      <c r="W19" s="510"/>
      <c r="X19" s="510"/>
      <c r="Y19" s="510"/>
      <c r="Z19" s="510"/>
      <c r="AA19" s="510"/>
      <c r="AB19" s="510"/>
      <c r="AC19" s="511"/>
      <c r="AD19" s="7"/>
    </row>
    <row r="20" spans="3:34" ht="20.25" customHeight="1">
      <c r="C20" s="102"/>
      <c r="D20" s="11" t="s">
        <v>23</v>
      </c>
      <c r="E20" s="10"/>
      <c r="F20" s="10"/>
      <c r="G20" s="9"/>
      <c r="H20" s="509"/>
      <c r="I20" s="510"/>
      <c r="J20" s="510"/>
      <c r="K20" s="510"/>
      <c r="L20" s="510"/>
      <c r="M20" s="510"/>
      <c r="N20" s="510"/>
      <c r="O20" s="510"/>
      <c r="P20" s="510"/>
      <c r="Q20" s="510"/>
      <c r="R20" s="510"/>
      <c r="S20" s="510"/>
      <c r="T20" s="510"/>
      <c r="U20" s="510"/>
      <c r="V20" s="510"/>
      <c r="W20" s="510"/>
      <c r="X20" s="510"/>
      <c r="Y20" s="510"/>
      <c r="Z20" s="510"/>
      <c r="AA20" s="510"/>
      <c r="AB20" s="510"/>
      <c r="AC20" s="511"/>
      <c r="AD20" s="7"/>
    </row>
    <row r="21" spans="3:34" ht="8.15" customHeight="1">
      <c r="C21" s="49"/>
      <c r="D21" s="55"/>
      <c r="E21" s="55"/>
      <c r="F21" s="55"/>
      <c r="G21" s="55"/>
      <c r="H21" s="55"/>
      <c r="I21" s="55"/>
      <c r="J21" s="55"/>
      <c r="K21" s="55"/>
      <c r="L21" s="55"/>
      <c r="M21" s="55"/>
      <c r="N21" s="55"/>
      <c r="O21" s="55"/>
      <c r="P21" s="55"/>
      <c r="Q21" s="55"/>
      <c r="R21" s="55"/>
      <c r="S21" s="54"/>
      <c r="T21" s="53"/>
      <c r="U21" s="53"/>
      <c r="V21" s="53"/>
      <c r="W21" s="53"/>
      <c r="X21" s="53"/>
      <c r="Y21" s="53"/>
      <c r="Z21" s="53"/>
      <c r="AA21" s="53"/>
      <c r="AB21" s="53"/>
      <c r="AC21" s="53"/>
      <c r="AD21" s="7"/>
    </row>
    <row r="22" spans="3:34" ht="20.25" customHeight="1">
      <c r="C22" s="49"/>
      <c r="D22" s="98" t="s">
        <v>24</v>
      </c>
      <c r="E22" s="48"/>
      <c r="F22" s="47"/>
      <c r="G22" s="48"/>
      <c r="H22" s="48"/>
      <c r="I22" s="47"/>
      <c r="J22" s="517" t="e">
        <f>SUM(N28:AA33)</f>
        <v>#REF!</v>
      </c>
      <c r="K22" s="517"/>
      <c r="L22" s="517"/>
      <c r="M22" s="517"/>
      <c r="N22" s="517"/>
      <c r="O22" s="517"/>
      <c r="P22" s="517"/>
      <c r="Q22" s="46" t="s">
        <v>25</v>
      </c>
      <c r="S22" s="11"/>
      <c r="T22" s="52"/>
      <c r="U22" s="51" t="s">
        <v>26</v>
      </c>
      <c r="V22" s="19"/>
      <c r="W22" s="518" t="e">
        <f>IF($J$22="","",$J$22*$AA$23)</f>
        <v>#REF!</v>
      </c>
      <c r="X22" s="518"/>
      <c r="Y22" s="518"/>
      <c r="Z22" s="518"/>
      <c r="AA22" s="518"/>
      <c r="AB22" s="518"/>
      <c r="AC22" s="50" t="s">
        <v>27</v>
      </c>
      <c r="AD22" s="42"/>
    </row>
    <row r="23" spans="3:34" ht="20.25" customHeight="1">
      <c r="C23" s="49"/>
      <c r="D23" s="98" t="s">
        <v>28</v>
      </c>
      <c r="E23" s="48"/>
      <c r="F23" s="47"/>
      <c r="G23" s="48"/>
      <c r="H23" s="48"/>
      <c r="I23" s="47"/>
      <c r="J23" s="517" t="e">
        <f>IF($J$22="","",$J$22+$W$22)</f>
        <v>#REF!</v>
      </c>
      <c r="K23" s="517"/>
      <c r="L23" s="517"/>
      <c r="M23" s="517"/>
      <c r="N23" s="517"/>
      <c r="O23" s="517"/>
      <c r="P23" s="517"/>
      <c r="Q23" s="46" t="s">
        <v>25</v>
      </c>
      <c r="S23" s="33"/>
      <c r="T23" s="45"/>
      <c r="U23" s="32" t="s">
        <v>29</v>
      </c>
      <c r="V23" s="25"/>
      <c r="W23" s="25"/>
      <c r="X23" s="25"/>
      <c r="Y23" s="45"/>
      <c r="Z23" s="44"/>
      <c r="AA23" s="519">
        <v>0.1</v>
      </c>
      <c r="AB23" s="519"/>
      <c r="AC23" s="43"/>
      <c r="AD23" s="42"/>
    </row>
    <row r="24" spans="3:34" ht="8.15" customHeight="1">
      <c r="C24" s="49"/>
      <c r="D24" s="107"/>
      <c r="E24" s="108"/>
      <c r="F24" s="109"/>
      <c r="G24" s="108"/>
      <c r="H24" s="108"/>
      <c r="I24" s="109"/>
      <c r="J24" s="110"/>
      <c r="K24" s="110"/>
      <c r="L24" s="110"/>
      <c r="M24" s="110"/>
      <c r="N24" s="110"/>
      <c r="O24" s="110"/>
      <c r="P24" s="110"/>
      <c r="Q24" s="111"/>
      <c r="S24" s="35"/>
      <c r="T24" s="112"/>
      <c r="U24" s="66"/>
      <c r="V24" s="35"/>
      <c r="W24" s="35"/>
      <c r="X24" s="35"/>
      <c r="Y24" s="112"/>
      <c r="Z24" s="65"/>
      <c r="AA24" s="113"/>
      <c r="AB24" s="113"/>
      <c r="AC24" s="114"/>
      <c r="AD24" s="42"/>
    </row>
    <row r="25" spans="3:34" ht="20.25" customHeight="1">
      <c r="C25" s="8"/>
      <c r="D25" s="173" t="s">
        <v>30</v>
      </c>
      <c r="E25" s="173"/>
      <c r="F25" s="173"/>
      <c r="G25" s="173"/>
      <c r="H25" s="173"/>
      <c r="I25" s="173"/>
      <c r="J25" s="173"/>
      <c r="K25" s="173"/>
      <c r="L25" s="173"/>
      <c r="M25" s="180" t="s">
        <v>31</v>
      </c>
      <c r="N25" s="35"/>
      <c r="O25" s="35"/>
      <c r="P25" s="35"/>
      <c r="Q25" s="35"/>
      <c r="R25" s="35"/>
      <c r="S25" s="35"/>
      <c r="T25" s="35"/>
      <c r="U25" s="35"/>
      <c r="V25" s="35"/>
      <c r="W25" s="35"/>
      <c r="X25" s="35"/>
      <c r="Y25" s="35"/>
      <c r="Z25" s="35"/>
      <c r="AA25" s="35"/>
      <c r="AB25" s="35"/>
      <c r="AC25" s="35"/>
      <c r="AD25" s="7"/>
      <c r="AH25" s="95"/>
    </row>
    <row r="26" spans="3:34" ht="20.25" customHeight="1">
      <c r="C26" s="8"/>
      <c r="D26" s="520" t="s">
        <v>32</v>
      </c>
      <c r="E26" s="521"/>
      <c r="F26" s="521"/>
      <c r="G26" s="521"/>
      <c r="H26" s="521"/>
      <c r="I26" s="521"/>
      <c r="J26" s="521"/>
      <c r="K26" s="521"/>
      <c r="L26" s="521"/>
      <c r="M26" s="522"/>
      <c r="N26" s="496" t="s">
        <v>33</v>
      </c>
      <c r="O26" s="497"/>
      <c r="P26" s="497"/>
      <c r="Q26" s="497"/>
      <c r="R26" s="497"/>
      <c r="S26" s="497"/>
      <c r="T26" s="497"/>
      <c r="U26" s="497"/>
      <c r="V26" s="497"/>
      <c r="W26" s="497"/>
      <c r="X26" s="497"/>
      <c r="Y26" s="497"/>
      <c r="Z26" s="497"/>
      <c r="AA26" s="497"/>
      <c r="AB26" s="497"/>
      <c r="AC26" s="498"/>
      <c r="AD26" s="7"/>
      <c r="AH26" s="95"/>
    </row>
    <row r="27" spans="3:34" ht="20.25" customHeight="1">
      <c r="C27" s="8"/>
      <c r="D27" s="174" t="s">
        <v>34</v>
      </c>
      <c r="E27" s="175"/>
      <c r="F27" s="100"/>
      <c r="G27" s="100"/>
      <c r="H27" s="100"/>
      <c r="I27" s="100"/>
      <c r="J27" s="100"/>
      <c r="K27" s="100"/>
      <c r="L27" s="100"/>
      <c r="M27" s="176"/>
      <c r="N27" s="503" t="e">
        <f>SUM(N28:AA33)</f>
        <v>#REF!</v>
      </c>
      <c r="O27" s="504"/>
      <c r="P27" s="504"/>
      <c r="Q27" s="504"/>
      <c r="R27" s="504"/>
      <c r="S27" s="504"/>
      <c r="T27" s="504"/>
      <c r="U27" s="504"/>
      <c r="V27" s="504"/>
      <c r="W27" s="504"/>
      <c r="X27" s="504"/>
      <c r="Y27" s="504"/>
      <c r="Z27" s="504"/>
      <c r="AA27" s="504"/>
      <c r="AB27" s="115" t="s">
        <v>25</v>
      </c>
      <c r="AC27" s="116"/>
      <c r="AD27" s="7"/>
      <c r="AH27" s="95"/>
    </row>
    <row r="28" spans="3:34" ht="20.25" customHeight="1">
      <c r="C28" s="8"/>
      <c r="D28" s="177"/>
      <c r="E28" s="173"/>
      <c r="F28" s="117" t="s">
        <v>35</v>
      </c>
      <c r="G28" s="100"/>
      <c r="H28" s="100"/>
      <c r="I28" s="101"/>
      <c r="J28" s="101"/>
      <c r="K28" s="152"/>
      <c r="L28" s="152"/>
      <c r="M28" s="153"/>
      <c r="N28" s="503">
        <f>IF('【ｼｰﾄ4】材料費・労務費 明細'!$M$8="","",'【ｼｰﾄ4】材料費・労務費 明細'!$M$8)</f>
        <v>9230710.7000000011</v>
      </c>
      <c r="O28" s="504"/>
      <c r="P28" s="504"/>
      <c r="Q28" s="504"/>
      <c r="R28" s="504"/>
      <c r="S28" s="504"/>
      <c r="T28" s="504"/>
      <c r="U28" s="504"/>
      <c r="V28" s="504"/>
      <c r="W28" s="504"/>
      <c r="X28" s="504"/>
      <c r="Y28" s="504"/>
      <c r="Z28" s="504"/>
      <c r="AA28" s="504"/>
      <c r="AB28" s="40" t="s">
        <v>25</v>
      </c>
      <c r="AC28" s="41"/>
      <c r="AD28" s="7"/>
    </row>
    <row r="29" spans="3:34" ht="19.5" customHeight="1">
      <c r="C29" s="8"/>
      <c r="D29" s="177"/>
      <c r="E29" s="173"/>
      <c r="F29" s="94" t="s">
        <v>36</v>
      </c>
      <c r="G29" s="154"/>
      <c r="H29" s="154"/>
      <c r="I29" s="155"/>
      <c r="J29" s="155"/>
      <c r="K29" s="156"/>
      <c r="L29" s="156"/>
      <c r="M29" s="157"/>
      <c r="N29" s="503">
        <f>IF('【ｼｰﾄ4】材料費・労務費 明細'!$M$17="","",'【ｼｰﾄ4】材料費・労務費 明細'!$M$17)</f>
        <v>7595110.7000000002</v>
      </c>
      <c r="O29" s="504"/>
      <c r="P29" s="504"/>
      <c r="Q29" s="504"/>
      <c r="R29" s="504"/>
      <c r="S29" s="504"/>
      <c r="T29" s="504"/>
      <c r="U29" s="504"/>
      <c r="V29" s="504"/>
      <c r="W29" s="504"/>
      <c r="X29" s="504"/>
      <c r="Y29" s="504"/>
      <c r="Z29" s="504"/>
      <c r="AA29" s="504"/>
      <c r="AB29" s="37" t="s">
        <v>25</v>
      </c>
      <c r="AC29" s="36"/>
      <c r="AD29" s="7"/>
    </row>
    <row r="30" spans="3:34" ht="19.5" customHeight="1">
      <c r="C30" s="8"/>
      <c r="D30" s="177"/>
      <c r="E30" s="173"/>
      <c r="F30" s="117" t="s">
        <v>37</v>
      </c>
      <c r="G30" s="154"/>
      <c r="H30" s="154"/>
      <c r="I30" s="155"/>
      <c r="J30" s="155"/>
      <c r="K30" s="156"/>
      <c r="L30" s="156"/>
      <c r="M30" s="157"/>
      <c r="N30" s="503">
        <f>IF('【ｼｰﾄ4】材料費・労務費 明細'!$M$26="","",'【ｼｰﾄ4】材料費・労務費 明細'!$M$26)</f>
        <v>6232110.7000000002</v>
      </c>
      <c r="O30" s="504"/>
      <c r="P30" s="504"/>
      <c r="Q30" s="504"/>
      <c r="R30" s="504"/>
      <c r="S30" s="504"/>
      <c r="T30" s="504"/>
      <c r="U30" s="504"/>
      <c r="V30" s="504"/>
      <c r="W30" s="504"/>
      <c r="X30" s="504"/>
      <c r="Y30" s="504"/>
      <c r="Z30" s="504"/>
      <c r="AA30" s="504"/>
      <c r="AB30" s="40" t="s">
        <v>25</v>
      </c>
      <c r="AC30" s="36"/>
      <c r="AD30" s="7"/>
    </row>
    <row r="31" spans="3:34" ht="19.5" customHeight="1">
      <c r="C31" s="8"/>
      <c r="D31" s="177"/>
      <c r="E31" s="173"/>
      <c r="F31" s="94" t="s">
        <v>38</v>
      </c>
      <c r="G31" s="154"/>
      <c r="H31" s="154"/>
      <c r="I31" s="155"/>
      <c r="J31" s="155"/>
      <c r="K31" s="156"/>
      <c r="L31" s="156"/>
      <c r="M31" s="157"/>
      <c r="N31" s="503">
        <f>IF('【ｼｰﾄ4】材料費・労務費 明細'!$M$35="","",'【ｼｰﾄ4】材料費・労務費 明細'!$M$35)</f>
        <v>2820000</v>
      </c>
      <c r="O31" s="504"/>
      <c r="P31" s="504"/>
      <c r="Q31" s="504"/>
      <c r="R31" s="504"/>
      <c r="S31" s="504"/>
      <c r="T31" s="504"/>
      <c r="U31" s="504"/>
      <c r="V31" s="504"/>
      <c r="W31" s="504"/>
      <c r="X31" s="504"/>
      <c r="Y31" s="504"/>
      <c r="Z31" s="504"/>
      <c r="AA31" s="504"/>
      <c r="AB31" s="40" t="s">
        <v>25</v>
      </c>
      <c r="AC31" s="36"/>
      <c r="AD31" s="7"/>
    </row>
    <row r="32" spans="3:34" ht="19.5" customHeight="1">
      <c r="C32" s="8"/>
      <c r="D32" s="177"/>
      <c r="E32" s="173"/>
      <c r="F32" s="94" t="s">
        <v>39</v>
      </c>
      <c r="G32" s="154"/>
      <c r="H32" s="154"/>
      <c r="I32" s="155"/>
      <c r="J32" s="155"/>
      <c r="K32" s="156"/>
      <c r="L32" s="156"/>
      <c r="M32" s="157"/>
      <c r="N32" s="503">
        <f>SUM('【ｼｰﾄ3】 見積書合計金額の内訳明細書'!M38:M39)</f>
        <v>360000</v>
      </c>
      <c r="O32" s="504"/>
      <c r="P32" s="504"/>
      <c r="Q32" s="504"/>
      <c r="R32" s="504"/>
      <c r="S32" s="504"/>
      <c r="T32" s="504"/>
      <c r="U32" s="504"/>
      <c r="V32" s="504"/>
      <c r="W32" s="504"/>
      <c r="X32" s="504"/>
      <c r="Y32" s="504"/>
      <c r="Z32" s="504"/>
      <c r="AA32" s="504"/>
      <c r="AB32" s="74" t="s">
        <v>25</v>
      </c>
      <c r="AC32" s="36"/>
      <c r="AD32" s="7"/>
    </row>
    <row r="33" spans="3:36" ht="20.25" customHeight="1">
      <c r="C33" s="8"/>
      <c r="D33" s="178"/>
      <c r="E33" s="179"/>
      <c r="F33" s="99" t="s">
        <v>40</v>
      </c>
      <c r="G33" s="100"/>
      <c r="H33" s="158"/>
      <c r="I33" s="159"/>
      <c r="J33" s="159"/>
      <c r="K33" s="159"/>
      <c r="L33" s="159"/>
      <c r="M33" s="160"/>
      <c r="N33" s="503" t="e">
        <f>'【ｼｰﾄ3】 見積書合計金額の内訳明細書'!#REF!</f>
        <v>#REF!</v>
      </c>
      <c r="O33" s="504"/>
      <c r="P33" s="504"/>
      <c r="Q33" s="504"/>
      <c r="R33" s="504"/>
      <c r="S33" s="504"/>
      <c r="T33" s="504"/>
      <c r="U33" s="504"/>
      <c r="V33" s="504"/>
      <c r="W33" s="504"/>
      <c r="X33" s="504"/>
      <c r="Y33" s="504"/>
      <c r="Z33" s="504"/>
      <c r="AA33" s="504"/>
      <c r="AB33" s="40" t="s">
        <v>25</v>
      </c>
      <c r="AC33" s="41"/>
      <c r="AD33" s="7"/>
    </row>
    <row r="34" spans="3:36" ht="8.15" customHeight="1" thickBot="1">
      <c r="C34" s="96"/>
      <c r="D34" s="5"/>
      <c r="E34" s="5"/>
      <c r="F34" s="103"/>
      <c r="G34" s="104"/>
      <c r="H34" s="105"/>
      <c r="I34" s="4"/>
      <c r="J34" s="4"/>
      <c r="K34" s="106"/>
      <c r="L34" s="4"/>
      <c r="M34" s="4"/>
      <c r="N34" s="106"/>
      <c r="O34" s="106"/>
      <c r="P34" s="106"/>
      <c r="Q34" s="106"/>
      <c r="R34" s="106"/>
      <c r="S34" s="106"/>
      <c r="T34" s="106"/>
      <c r="U34" s="106"/>
      <c r="V34" s="106"/>
      <c r="W34" s="106"/>
      <c r="X34" s="106"/>
      <c r="Y34" s="106"/>
      <c r="Z34" s="106"/>
      <c r="AA34" s="106"/>
      <c r="AB34" s="105"/>
      <c r="AC34" s="3"/>
      <c r="AD34" s="2"/>
      <c r="AJ34" s="92"/>
    </row>
    <row r="35" spans="3:36" s="121" customFormat="1" ht="19.5" customHeight="1">
      <c r="C35" s="151"/>
      <c r="D35" s="181" t="s">
        <v>41</v>
      </c>
      <c r="E35" s="181"/>
      <c r="F35" s="118"/>
      <c r="G35" s="119"/>
      <c r="H35" s="120"/>
      <c r="K35" s="122"/>
      <c r="N35" s="122"/>
      <c r="O35" s="122"/>
      <c r="P35" s="122"/>
      <c r="Q35" s="122"/>
      <c r="R35" s="122"/>
      <c r="S35" s="122"/>
      <c r="T35" s="122"/>
      <c r="U35" s="122"/>
      <c r="V35" s="122"/>
      <c r="W35" s="122"/>
      <c r="X35" s="122"/>
      <c r="Y35" s="122"/>
      <c r="Z35" s="122"/>
      <c r="AA35" s="122"/>
      <c r="AB35" s="120"/>
      <c r="AC35" s="123"/>
      <c r="AD35" s="124"/>
      <c r="AJ35" s="125"/>
    </row>
    <row r="36" spans="3:36" s="130" customFormat="1" ht="19.5" customHeight="1">
      <c r="C36" s="128"/>
      <c r="D36" s="182" t="s">
        <v>42</v>
      </c>
      <c r="E36" s="89"/>
      <c r="F36" s="129"/>
      <c r="G36" s="126"/>
      <c r="H36" s="127"/>
      <c r="K36" s="131"/>
      <c r="N36" s="131"/>
      <c r="O36" s="131"/>
      <c r="P36" s="131"/>
      <c r="Q36" s="131"/>
      <c r="R36" s="131"/>
      <c r="S36" s="131"/>
      <c r="T36" s="131"/>
      <c r="U36" s="131"/>
      <c r="V36" s="131"/>
      <c r="W36" s="131"/>
      <c r="X36" s="131"/>
      <c r="Y36" s="131"/>
      <c r="Z36" s="131"/>
      <c r="AA36" s="131"/>
      <c r="AB36" s="127"/>
      <c r="AC36" s="127"/>
      <c r="AD36" s="132"/>
      <c r="AF36" s="133"/>
    </row>
    <row r="37" spans="3:36" ht="18.75" customHeight="1">
      <c r="C37" s="8"/>
      <c r="D37" s="79"/>
      <c r="E37" s="493" t="s">
        <v>43</v>
      </c>
      <c r="F37" s="494"/>
      <c r="G37" s="494"/>
      <c r="H37" s="494"/>
      <c r="I37" s="494"/>
      <c r="J37" s="494"/>
      <c r="K37" s="494"/>
      <c r="L37" s="494"/>
      <c r="M37" s="495"/>
      <c r="N37" s="496" t="s">
        <v>44</v>
      </c>
      <c r="O37" s="497"/>
      <c r="P37" s="497"/>
      <c r="Q37" s="497"/>
      <c r="R37" s="497"/>
      <c r="S37" s="497"/>
      <c r="T37" s="497"/>
      <c r="U37" s="497"/>
      <c r="V37" s="497"/>
      <c r="W37" s="497"/>
      <c r="X37" s="497"/>
      <c r="Y37" s="497"/>
      <c r="Z37" s="497"/>
      <c r="AA37" s="497"/>
      <c r="AB37" s="497"/>
      <c r="AC37" s="498"/>
      <c r="AD37" s="7"/>
      <c r="AF37" s="39"/>
    </row>
    <row r="38" spans="3:36" ht="20.25" customHeight="1">
      <c r="C38" s="8"/>
      <c r="D38" s="35"/>
      <c r="E38" s="141" t="s">
        <v>45</v>
      </c>
      <c r="F38" s="90"/>
      <c r="G38" s="142"/>
      <c r="H38" s="142"/>
      <c r="I38" s="142"/>
      <c r="J38" s="142"/>
      <c r="K38" s="142"/>
      <c r="L38" s="142"/>
      <c r="M38" s="143"/>
      <c r="N38" s="503">
        <f>'【ｼｰﾄ4】材料費・労務費 明細'!M37</f>
        <v>10142600</v>
      </c>
      <c r="O38" s="504"/>
      <c r="P38" s="504"/>
      <c r="Q38" s="504"/>
      <c r="R38" s="504"/>
      <c r="S38" s="504"/>
      <c r="T38" s="504"/>
      <c r="U38" s="504"/>
      <c r="V38" s="504"/>
      <c r="W38" s="504"/>
      <c r="X38" s="504"/>
      <c r="Y38" s="504"/>
      <c r="Z38" s="504"/>
      <c r="AA38" s="504"/>
      <c r="AB38" s="40" t="s">
        <v>25</v>
      </c>
      <c r="AC38" s="36"/>
      <c r="AD38" s="7"/>
    </row>
    <row r="39" spans="3:36" ht="20.25" customHeight="1">
      <c r="C39" s="8"/>
      <c r="D39" s="35"/>
      <c r="E39" s="140" t="s">
        <v>46</v>
      </c>
      <c r="F39" s="134"/>
      <c r="G39" s="161"/>
      <c r="H39" s="135"/>
      <c r="I39" s="135"/>
      <c r="J39" s="135"/>
      <c r="K39" s="135"/>
      <c r="L39" s="135"/>
      <c r="M39" s="137"/>
      <c r="N39" s="501">
        <f>'【ｼｰﾄ4】材料費・労務費 明細'!M38</f>
        <v>15735332.100000001</v>
      </c>
      <c r="O39" s="502"/>
      <c r="P39" s="502"/>
      <c r="Q39" s="502"/>
      <c r="R39" s="502"/>
      <c r="S39" s="502"/>
      <c r="T39" s="502"/>
      <c r="U39" s="502"/>
      <c r="V39" s="502"/>
      <c r="W39" s="502"/>
      <c r="X39" s="502"/>
      <c r="Y39" s="502"/>
      <c r="Z39" s="502"/>
      <c r="AA39" s="502"/>
      <c r="AB39" s="505" t="s">
        <v>25</v>
      </c>
      <c r="AC39" s="36"/>
      <c r="AD39" s="7"/>
      <c r="AF39" s="93"/>
    </row>
    <row r="40" spans="3:36" ht="27" customHeight="1">
      <c r="C40" s="8"/>
      <c r="D40" s="35"/>
      <c r="E40" s="33"/>
      <c r="F40" s="515" t="s">
        <v>47</v>
      </c>
      <c r="G40" s="515"/>
      <c r="H40" s="515"/>
      <c r="I40" s="515"/>
      <c r="J40" s="515"/>
      <c r="K40" s="515"/>
      <c r="L40" s="515"/>
      <c r="M40" s="516"/>
      <c r="N40" s="499"/>
      <c r="O40" s="500"/>
      <c r="P40" s="500"/>
      <c r="Q40" s="500"/>
      <c r="R40" s="500"/>
      <c r="S40" s="500"/>
      <c r="T40" s="500"/>
      <c r="U40" s="500"/>
      <c r="V40" s="500"/>
      <c r="W40" s="500"/>
      <c r="X40" s="500"/>
      <c r="Y40" s="500"/>
      <c r="Z40" s="500"/>
      <c r="AA40" s="500"/>
      <c r="AB40" s="506"/>
      <c r="AC40" s="30"/>
      <c r="AD40" s="7"/>
      <c r="AF40" s="93"/>
    </row>
    <row r="41" spans="3:36" ht="20.25" customHeight="1">
      <c r="C41" s="8"/>
      <c r="D41" s="35"/>
      <c r="E41" s="141" t="s">
        <v>48</v>
      </c>
      <c r="F41" s="90"/>
      <c r="G41" s="142"/>
      <c r="H41" s="142"/>
      <c r="I41" s="142"/>
      <c r="J41" s="142"/>
      <c r="K41" s="142"/>
      <c r="L41" s="142"/>
      <c r="M41" s="143"/>
      <c r="N41" s="499">
        <f>'【ｼｰﾄ5】法定福利費・建退共掛金 明細'!J17</f>
        <v>2582167.99761</v>
      </c>
      <c r="O41" s="500"/>
      <c r="P41" s="500"/>
      <c r="Q41" s="500"/>
      <c r="R41" s="500"/>
      <c r="S41" s="500"/>
      <c r="T41" s="500"/>
      <c r="U41" s="500"/>
      <c r="V41" s="500"/>
      <c r="W41" s="500"/>
      <c r="X41" s="500"/>
      <c r="Y41" s="500"/>
      <c r="Z41" s="500"/>
      <c r="AA41" s="500"/>
      <c r="AB41" s="31" t="s">
        <v>25</v>
      </c>
      <c r="AC41" s="88"/>
      <c r="AD41" s="7"/>
    </row>
    <row r="42" spans="3:36" ht="20.25" customHeight="1">
      <c r="C42" s="8"/>
      <c r="D42" s="35"/>
      <c r="E42" s="140" t="s">
        <v>49</v>
      </c>
      <c r="F42" s="162"/>
      <c r="G42" s="161"/>
      <c r="H42" s="135"/>
      <c r="I42" s="135"/>
      <c r="J42" s="135"/>
      <c r="K42" s="135"/>
      <c r="L42" s="135"/>
      <c r="M42" s="137"/>
      <c r="N42" s="501">
        <f>'【ｼｰﾄ5】法定福利費・建退共掛金 明細'!J24</f>
        <v>166080</v>
      </c>
      <c r="O42" s="502"/>
      <c r="P42" s="502"/>
      <c r="Q42" s="502"/>
      <c r="R42" s="502"/>
      <c r="S42" s="502"/>
      <c r="T42" s="502"/>
      <c r="U42" s="502"/>
      <c r="V42" s="502"/>
      <c r="W42" s="502"/>
      <c r="X42" s="502"/>
      <c r="Y42" s="502"/>
      <c r="Z42" s="502"/>
      <c r="AA42" s="502"/>
      <c r="AB42" s="505" t="s">
        <v>25</v>
      </c>
      <c r="AC42" s="38"/>
      <c r="AD42" s="7"/>
    </row>
    <row r="43" spans="3:36" ht="26.25" customHeight="1">
      <c r="C43" s="8"/>
      <c r="D43" s="35"/>
      <c r="E43" s="33"/>
      <c r="F43" s="515" t="s">
        <v>50</v>
      </c>
      <c r="G43" s="515"/>
      <c r="H43" s="515"/>
      <c r="I43" s="515"/>
      <c r="J43" s="515"/>
      <c r="K43" s="515"/>
      <c r="L43" s="515"/>
      <c r="M43" s="516"/>
      <c r="N43" s="499"/>
      <c r="O43" s="500"/>
      <c r="P43" s="500"/>
      <c r="Q43" s="500"/>
      <c r="R43" s="500"/>
      <c r="S43" s="500"/>
      <c r="T43" s="500"/>
      <c r="U43" s="500"/>
      <c r="V43" s="500"/>
      <c r="W43" s="500"/>
      <c r="X43" s="500"/>
      <c r="Y43" s="500"/>
      <c r="Z43" s="500"/>
      <c r="AA43" s="500"/>
      <c r="AB43" s="506"/>
      <c r="AC43" s="138"/>
      <c r="AD43" s="7"/>
    </row>
    <row r="44" spans="3:36">
      <c r="C44" s="8"/>
      <c r="D44" s="35"/>
      <c r="E44" s="140" t="s">
        <v>51</v>
      </c>
      <c r="F44" s="162"/>
      <c r="G44" s="161"/>
      <c r="H44" s="135"/>
      <c r="I44" s="136"/>
      <c r="J44" s="136"/>
      <c r="K44" s="136"/>
      <c r="L44" s="136"/>
      <c r="M44" s="139"/>
      <c r="N44" s="501">
        <f>'【ｼｰﾄ7】安全衛生経費 明細'!I56</f>
        <v>1431179.889</v>
      </c>
      <c r="O44" s="502"/>
      <c r="P44" s="502"/>
      <c r="Q44" s="502"/>
      <c r="R44" s="502"/>
      <c r="S44" s="502"/>
      <c r="T44" s="502"/>
      <c r="U44" s="502"/>
      <c r="V44" s="502"/>
      <c r="W44" s="502"/>
      <c r="X44" s="502"/>
      <c r="Y44" s="502"/>
      <c r="Z44" s="502"/>
      <c r="AA44" s="502"/>
      <c r="AB44" s="505" t="s">
        <v>25</v>
      </c>
      <c r="AC44" s="38"/>
      <c r="AD44" s="7"/>
    </row>
    <row r="45" spans="3:36" ht="24" customHeight="1">
      <c r="C45" s="8"/>
      <c r="D45" s="35"/>
      <c r="E45" s="33"/>
      <c r="F45" s="491" t="s">
        <v>52</v>
      </c>
      <c r="G45" s="491"/>
      <c r="H45" s="491"/>
      <c r="I45" s="491"/>
      <c r="J45" s="491"/>
      <c r="K45" s="491"/>
      <c r="L45" s="491"/>
      <c r="M45" s="492"/>
      <c r="N45" s="499"/>
      <c r="O45" s="500"/>
      <c r="P45" s="500"/>
      <c r="Q45" s="500"/>
      <c r="R45" s="500"/>
      <c r="S45" s="500"/>
      <c r="T45" s="500"/>
      <c r="U45" s="500"/>
      <c r="V45" s="500"/>
      <c r="W45" s="500"/>
      <c r="X45" s="500"/>
      <c r="Y45" s="500"/>
      <c r="Z45" s="500"/>
      <c r="AA45" s="500"/>
      <c r="AB45" s="506"/>
      <c r="AC45" s="138"/>
      <c r="AD45" s="7"/>
    </row>
    <row r="46" spans="3:36" ht="8.15" customHeight="1" thickBot="1">
      <c r="C46" s="8"/>
      <c r="D46" s="35"/>
      <c r="E46" s="35"/>
      <c r="F46" s="34"/>
      <c r="G46" s="171"/>
      <c r="H46" s="171"/>
      <c r="I46" s="171"/>
      <c r="J46" s="171"/>
      <c r="K46" s="171"/>
      <c r="L46" s="171"/>
      <c r="M46" s="172"/>
      <c r="N46" s="171"/>
      <c r="O46" s="171"/>
      <c r="P46" s="171"/>
      <c r="Q46" s="171"/>
      <c r="R46" s="171"/>
      <c r="S46" s="171"/>
      <c r="T46" s="171"/>
      <c r="U46" s="171"/>
      <c r="V46" s="171"/>
      <c r="W46" s="171"/>
      <c r="X46" s="171"/>
      <c r="Y46" s="171"/>
      <c r="Z46" s="171"/>
      <c r="AA46" s="171"/>
      <c r="AB46" s="171"/>
      <c r="AC46" s="171"/>
      <c r="AD46" s="7"/>
    </row>
    <row r="47" spans="3:36" ht="8.15" customHeight="1" thickTop="1">
      <c r="C47" s="146"/>
      <c r="D47" s="147"/>
      <c r="E47" s="147"/>
      <c r="F47" s="148"/>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50"/>
    </row>
    <row r="48" spans="3:36" ht="19.5" customHeight="1">
      <c r="C48" s="8"/>
      <c r="D48" s="35"/>
      <c r="E48" s="190" t="s">
        <v>53</v>
      </c>
      <c r="F48" s="193"/>
      <c r="G48" s="192"/>
      <c r="H48" s="190"/>
      <c r="I48" s="145"/>
      <c r="J48" s="145"/>
      <c r="K48" s="145"/>
      <c r="L48" s="145"/>
      <c r="M48" s="192"/>
      <c r="N48" s="97"/>
      <c r="O48" s="97"/>
      <c r="P48" s="97"/>
      <c r="Q48" s="97"/>
      <c r="R48" s="97"/>
      <c r="S48" s="97"/>
      <c r="T48" s="504">
        <v>6450000</v>
      </c>
      <c r="U48" s="504"/>
      <c r="V48" s="504"/>
      <c r="W48" s="504"/>
      <c r="X48" s="504"/>
      <c r="Y48" s="504"/>
      <c r="Z48" s="504"/>
      <c r="AA48" s="504"/>
      <c r="AB48" s="40" t="s">
        <v>25</v>
      </c>
      <c r="AC48" s="41"/>
      <c r="AD48" s="7"/>
    </row>
    <row r="49" spans="3:32" ht="20.5" customHeight="1">
      <c r="C49" s="8"/>
      <c r="D49" s="35"/>
      <c r="E49" s="194" t="s">
        <v>54</v>
      </c>
      <c r="F49" s="55"/>
      <c r="G49" s="74"/>
      <c r="H49" s="191"/>
      <c r="I49" s="66"/>
      <c r="J49" s="29"/>
      <c r="K49" s="144"/>
      <c r="L49" s="144"/>
      <c r="M49" s="144"/>
      <c r="N49" s="144"/>
      <c r="O49" s="144"/>
      <c r="P49" s="144"/>
      <c r="Q49" s="144"/>
      <c r="R49" s="144"/>
      <c r="S49" s="144"/>
      <c r="T49" s="144"/>
      <c r="U49" s="144"/>
      <c r="V49" s="144"/>
      <c r="W49" s="144"/>
      <c r="X49" s="144"/>
      <c r="Y49" s="144"/>
      <c r="Z49" s="144"/>
      <c r="AA49" s="144"/>
      <c r="AB49" s="74"/>
      <c r="AC49" s="66"/>
      <c r="AD49" s="7"/>
      <c r="AF49" s="29"/>
    </row>
    <row r="50" spans="3:32" ht="20.25" customHeight="1" thickBot="1">
      <c r="C50" s="507"/>
      <c r="D50" s="508"/>
      <c r="E50" s="5"/>
      <c r="F50" s="5"/>
      <c r="G50" s="6"/>
      <c r="H50" s="6"/>
      <c r="I50" s="5"/>
      <c r="J50" s="5"/>
      <c r="K50" s="5"/>
      <c r="L50" s="5"/>
      <c r="M50" s="5"/>
      <c r="N50" s="5"/>
      <c r="O50" s="5"/>
      <c r="P50" s="5"/>
      <c r="Q50" s="5"/>
      <c r="R50" s="5"/>
      <c r="S50" s="5"/>
      <c r="T50" s="5"/>
      <c r="U50" s="5"/>
      <c r="V50" s="5"/>
      <c r="W50" s="5"/>
      <c r="X50" s="5"/>
      <c r="Y50" s="5"/>
      <c r="Z50" s="4"/>
      <c r="AA50" s="4"/>
      <c r="AB50" s="4"/>
      <c r="AC50" s="3" t="s">
        <v>55</v>
      </c>
      <c r="AD50" s="2"/>
    </row>
  </sheetData>
  <mergeCells count="48">
    <mergeCell ref="D11:F11"/>
    <mergeCell ref="H13:AC13"/>
    <mergeCell ref="Z3:AC3"/>
    <mergeCell ref="D4:E4"/>
    <mergeCell ref="D7:J7"/>
    <mergeCell ref="D9:F9"/>
    <mergeCell ref="G9:K9"/>
    <mergeCell ref="H20:AC20"/>
    <mergeCell ref="N33:AA33"/>
    <mergeCell ref="J22:P22"/>
    <mergeCell ref="W22:AB22"/>
    <mergeCell ref="J23:P23"/>
    <mergeCell ref="AA23:AB23"/>
    <mergeCell ref="D26:M26"/>
    <mergeCell ref="N26:AC26"/>
    <mergeCell ref="N28:AA28"/>
    <mergeCell ref="N29:AA29"/>
    <mergeCell ref="N30:AA30"/>
    <mergeCell ref="N31:AA31"/>
    <mergeCell ref="N32:AA32"/>
    <mergeCell ref="N27:AA27"/>
    <mergeCell ref="T48:AA48"/>
    <mergeCell ref="C50:D50"/>
    <mergeCell ref="H14:AC14"/>
    <mergeCell ref="O15:P15"/>
    <mergeCell ref="R15:S15"/>
    <mergeCell ref="U15:V15"/>
    <mergeCell ref="H16:AC16"/>
    <mergeCell ref="O17:P17"/>
    <mergeCell ref="R17:S17"/>
    <mergeCell ref="U17:V17"/>
    <mergeCell ref="O18:P18"/>
    <mergeCell ref="R18:S18"/>
    <mergeCell ref="U18:V18"/>
    <mergeCell ref="H19:AC19"/>
    <mergeCell ref="F40:M40"/>
    <mergeCell ref="F43:M43"/>
    <mergeCell ref="F45:M45"/>
    <mergeCell ref="E37:M37"/>
    <mergeCell ref="N37:AC37"/>
    <mergeCell ref="N41:AA41"/>
    <mergeCell ref="N44:AA45"/>
    <mergeCell ref="N38:AA38"/>
    <mergeCell ref="AB44:AB45"/>
    <mergeCell ref="N39:AA40"/>
    <mergeCell ref="AB39:AB40"/>
    <mergeCell ref="N42:AA43"/>
    <mergeCell ref="AB42:AB43"/>
  </mergeCells>
  <phoneticPr fontId="3"/>
  <conditionalFormatting sqref="D7:J7">
    <cfRule type="expression" dxfId="52" priority="15">
      <formula>$D$7&lt;&gt;""</formula>
    </cfRule>
  </conditionalFormatting>
  <conditionalFormatting sqref="I22:J24">
    <cfRule type="expression" dxfId="51" priority="3">
      <formula>$J$22&lt;&gt;""</formula>
    </cfRule>
  </conditionalFormatting>
  <conditionalFormatting sqref="O15:P15">
    <cfRule type="expression" dxfId="50" priority="31">
      <formula>$O$15&lt;&gt;""</formula>
    </cfRule>
  </conditionalFormatting>
  <conditionalFormatting sqref="O17:P17">
    <cfRule type="expression" dxfId="49" priority="23">
      <formula>$O$17&lt;&gt;""</formula>
    </cfRule>
  </conditionalFormatting>
  <conditionalFormatting sqref="O17:P18">
    <cfRule type="expression" dxfId="48" priority="27">
      <formula>$O$15&lt;&gt;""</formula>
    </cfRule>
  </conditionalFormatting>
  <conditionalFormatting sqref="O18:P18">
    <cfRule type="expression" dxfId="47" priority="20">
      <formula>$O$18&lt;&gt;""</formula>
    </cfRule>
  </conditionalFormatting>
  <conditionalFormatting sqref="R15:S15">
    <cfRule type="expression" dxfId="46" priority="29">
      <formula>$R$15&lt;&gt;""</formula>
    </cfRule>
    <cfRule type="expression" dxfId="45" priority="30">
      <formula>$O$15&lt;&gt;""</formula>
    </cfRule>
  </conditionalFormatting>
  <conditionalFormatting sqref="R17:S17">
    <cfRule type="expression" dxfId="44" priority="22">
      <formula>$R$17&lt;&gt;""</formula>
    </cfRule>
  </conditionalFormatting>
  <conditionalFormatting sqref="R17:S18">
    <cfRule type="expression" dxfId="43" priority="26">
      <formula>$O$15&lt;&gt;""</formula>
    </cfRule>
  </conditionalFormatting>
  <conditionalFormatting sqref="R18:S18">
    <cfRule type="expression" dxfId="42" priority="19">
      <formula>$R$18&lt;&gt;""</formula>
    </cfRule>
  </conditionalFormatting>
  <conditionalFormatting sqref="U15:V15">
    <cfRule type="expression" dxfId="41" priority="24">
      <formula>$U$15&lt;&gt;""</formula>
    </cfRule>
    <cfRule type="expression" dxfId="40" priority="28">
      <formula>$O$15&lt;&gt;""</formula>
    </cfRule>
  </conditionalFormatting>
  <conditionalFormatting sqref="U17:V17">
    <cfRule type="expression" dxfId="39" priority="21">
      <formula>$U$17</formula>
    </cfRule>
  </conditionalFormatting>
  <conditionalFormatting sqref="U17:V18">
    <cfRule type="expression" dxfId="38" priority="25">
      <formula>$O$15&lt;&gt;""</formula>
    </cfRule>
  </conditionalFormatting>
  <conditionalFormatting sqref="U18:V18">
    <cfRule type="expression" dxfId="37" priority="18">
      <formula>$U$18&lt;&gt;""</formula>
    </cfRule>
  </conditionalFormatting>
  <conditionalFormatting sqref="U9:AC10">
    <cfRule type="expression" dxfId="36" priority="2">
      <formula>$U$9&lt;&gt;""</formula>
    </cfRule>
  </conditionalFormatting>
  <conditionalFormatting sqref="U11:AC11">
    <cfRule type="expression" dxfId="35" priority="1">
      <formula>$U$11&lt;&gt;""</formula>
    </cfRule>
  </conditionalFormatting>
  <conditionalFormatting sqref="X6">
    <cfRule type="expression" dxfId="34" priority="17">
      <formula>$X$6&lt;&gt;""</formula>
    </cfRule>
  </conditionalFormatting>
  <conditionalFormatting sqref="Z6">
    <cfRule type="expression" dxfId="33" priority="16">
      <formula>$Z$6&lt;&gt;""</formula>
    </cfRule>
  </conditionalFormatting>
  <conditionalFormatting sqref="Z3:AC3">
    <cfRule type="expression" dxfId="32" priority="14">
      <formula>$Z$3&lt;&gt;""</formula>
    </cfRule>
  </conditionalFormatting>
  <conditionalFormatting sqref="AB6">
    <cfRule type="expression" dxfId="31" priority="32">
      <formula>$AB$6&lt;&gt;""</formula>
    </cfRule>
  </conditionalFormatting>
  <pageMargins left="0.23622047244094491" right="0.23622047244094491" top="0.74803149606299213" bottom="0.74803149606299213" header="0.31496062992125984" footer="0.31496062992125984"/>
  <pageSetup paperSize="9" scale="66" orientation="portrait" cellComments="asDisplayed"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D468-E400-4918-9ADC-72DF6B7E2DCB}">
  <sheetPr>
    <tabColor rgb="FFFF0000"/>
    <pageSetUpPr fitToPage="1"/>
  </sheetPr>
  <dimension ref="C2:AK38"/>
  <sheetViews>
    <sheetView tabSelected="1" view="pageBreakPreview" zoomScale="70" zoomScaleNormal="85" zoomScaleSheetLayoutView="70" workbookViewId="0">
      <selection activeCell="AK28" sqref="AK28"/>
    </sheetView>
  </sheetViews>
  <sheetFormatPr defaultColWidth="3" defaultRowHeight="15"/>
  <cols>
    <col min="1" max="1" width="3" style="222"/>
    <col min="2" max="2" width="4" style="222" customWidth="1"/>
    <col min="3" max="6" width="3" style="222"/>
    <col min="7" max="7" width="12.58203125" style="222" customWidth="1"/>
    <col min="8" max="8" width="3" style="222"/>
    <col min="9" max="9" width="2.58203125" style="222" customWidth="1"/>
    <col min="10" max="10" width="3" style="222" customWidth="1"/>
    <col min="11" max="12" width="3" style="222"/>
    <col min="13" max="13" width="12" style="222" customWidth="1"/>
    <col min="14" max="31" width="3" style="222"/>
    <col min="32" max="32" width="7" style="222" bestFit="1" customWidth="1"/>
    <col min="33" max="33" width="3" style="222"/>
    <col min="34" max="34" width="3.5" style="222" bestFit="1" customWidth="1"/>
    <col min="35" max="16384" width="3" style="222"/>
  </cols>
  <sheetData>
    <row r="2" spans="3:37" ht="17.5" customHeight="1" thickBot="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row>
    <row r="3" spans="3:37" ht="20.25" customHeight="1">
      <c r="C3" s="223"/>
      <c r="D3" s="224"/>
      <c r="E3" s="224"/>
      <c r="F3" s="224"/>
      <c r="G3" s="224"/>
      <c r="H3" s="224"/>
      <c r="I3" s="224"/>
      <c r="J3" s="224"/>
      <c r="K3" s="224"/>
      <c r="L3" s="224"/>
      <c r="M3" s="224"/>
      <c r="N3" s="224"/>
      <c r="O3" s="224"/>
      <c r="P3" s="224"/>
      <c r="Q3" s="224"/>
      <c r="R3" s="224"/>
      <c r="T3" s="225"/>
      <c r="U3" s="225"/>
      <c r="V3" s="225"/>
      <c r="W3" s="226" t="s">
        <v>0</v>
      </c>
      <c r="X3" s="227"/>
      <c r="Y3" s="227"/>
      <c r="Z3" s="487"/>
      <c r="AA3" s="487"/>
      <c r="AB3" s="487"/>
      <c r="AC3" s="487"/>
      <c r="AD3" s="228"/>
    </row>
    <row r="4" spans="3:37" ht="20.25" customHeight="1">
      <c r="C4" s="229"/>
      <c r="D4" s="488"/>
      <c r="E4" s="488"/>
      <c r="F4" s="230"/>
      <c r="G4" s="170"/>
      <c r="H4" s="170"/>
      <c r="I4" s="230"/>
      <c r="J4" s="230"/>
      <c r="K4" s="230"/>
      <c r="L4" s="230"/>
      <c r="M4" s="230"/>
      <c r="N4" s="230"/>
      <c r="O4" s="230"/>
      <c r="P4" s="230"/>
      <c r="Q4" s="230"/>
      <c r="R4" s="230"/>
      <c r="S4" s="231"/>
      <c r="T4" s="231"/>
      <c r="U4" s="231"/>
      <c r="V4" s="231"/>
      <c r="W4" s="231"/>
      <c r="X4" s="231"/>
      <c r="Y4" s="231"/>
      <c r="Z4" s="231"/>
      <c r="AA4" s="231"/>
      <c r="AB4" s="231"/>
      <c r="AC4" s="231"/>
      <c r="AD4" s="232"/>
    </row>
    <row r="5" spans="3:37" ht="20.25" customHeight="1">
      <c r="C5" s="233" t="s">
        <v>1</v>
      </c>
      <c r="D5" s="234"/>
      <c r="E5" s="234"/>
      <c r="F5" s="234"/>
      <c r="G5" s="234"/>
      <c r="H5" s="234"/>
      <c r="I5" s="234"/>
      <c r="J5" s="234"/>
      <c r="K5" s="234"/>
      <c r="L5" s="234"/>
      <c r="M5" s="234"/>
      <c r="N5" s="234"/>
      <c r="O5" s="234"/>
      <c r="P5" s="234"/>
      <c r="Q5" s="234"/>
      <c r="R5" s="234"/>
      <c r="S5" s="235"/>
      <c r="T5" s="235"/>
      <c r="U5" s="235"/>
      <c r="V5" s="235"/>
      <c r="W5" s="235"/>
      <c r="X5" s="235"/>
      <c r="Y5" s="235"/>
      <c r="Z5" s="235"/>
      <c r="AA5" s="235"/>
      <c r="AB5" s="235"/>
      <c r="AC5" s="235"/>
      <c r="AD5" s="236"/>
    </row>
    <row r="6" spans="3:37" ht="20.25" customHeight="1">
      <c r="C6" s="223"/>
      <c r="D6" s="224"/>
      <c r="E6" s="224"/>
      <c r="F6" s="224"/>
      <c r="G6" s="224"/>
      <c r="H6" s="224"/>
      <c r="I6" s="224"/>
      <c r="J6" s="224"/>
      <c r="K6" s="224"/>
      <c r="L6" s="224"/>
      <c r="M6" s="224"/>
      <c r="N6" s="224"/>
      <c r="O6" s="224"/>
      <c r="P6" s="224"/>
      <c r="Q6" s="224"/>
      <c r="R6" s="224"/>
      <c r="U6" s="237"/>
      <c r="W6" s="237" t="s">
        <v>2</v>
      </c>
      <c r="X6" s="238"/>
      <c r="Y6" s="238" t="s">
        <v>3</v>
      </c>
      <c r="Z6" s="238"/>
      <c r="AA6" s="238" t="s">
        <v>4</v>
      </c>
      <c r="AB6" s="238"/>
      <c r="AC6" s="238" t="s">
        <v>5</v>
      </c>
      <c r="AD6" s="228"/>
    </row>
    <row r="7" spans="3:37" ht="20.25" customHeight="1">
      <c r="C7" s="239"/>
      <c r="D7" s="489"/>
      <c r="E7" s="489"/>
      <c r="F7" s="489"/>
      <c r="G7" s="489"/>
      <c r="H7" s="489"/>
      <c r="I7" s="489"/>
      <c r="J7" s="489"/>
      <c r="K7" s="240" t="s">
        <v>6</v>
      </c>
      <c r="L7" s="240"/>
      <c r="M7" s="241"/>
      <c r="N7" s="241"/>
      <c r="O7" s="241"/>
      <c r="P7" s="241"/>
      <c r="R7" s="242"/>
      <c r="T7" s="243"/>
      <c r="U7" s="243"/>
      <c r="V7" s="243"/>
      <c r="W7" s="243"/>
      <c r="X7" s="243"/>
      <c r="Y7" s="243"/>
      <c r="Z7" s="243"/>
      <c r="AA7" s="243"/>
      <c r="AB7" s="243"/>
      <c r="AD7" s="244"/>
    </row>
    <row r="8" spans="3:37" ht="20.25" customHeight="1">
      <c r="C8" s="239"/>
      <c r="D8" s="245"/>
      <c r="E8" s="245"/>
      <c r="F8" s="245"/>
      <c r="G8" s="245"/>
      <c r="H8" s="245"/>
      <c r="I8" s="245"/>
      <c r="J8" s="242"/>
      <c r="K8" s="242"/>
      <c r="L8" s="242"/>
      <c r="M8" s="242"/>
      <c r="N8" s="242"/>
      <c r="O8" s="242"/>
      <c r="P8" s="242"/>
      <c r="Q8" s="246"/>
      <c r="R8" s="246"/>
      <c r="T8" s="243"/>
      <c r="U8" s="243"/>
      <c r="V8" s="243"/>
      <c r="W8" s="243"/>
      <c r="X8" s="243"/>
      <c r="Y8" s="243"/>
      <c r="Z8" s="243"/>
      <c r="AA8" s="243"/>
      <c r="AB8" s="243"/>
      <c r="AD8" s="244"/>
    </row>
    <row r="9" spans="3:37" s="83" customFormat="1" ht="20.25" customHeight="1">
      <c r="C9" s="247"/>
      <c r="D9" s="484" t="s">
        <v>7</v>
      </c>
      <c r="E9" s="484"/>
      <c r="F9" s="484"/>
      <c r="G9" s="490"/>
      <c r="H9" s="490"/>
      <c r="I9" s="490"/>
      <c r="J9" s="490"/>
      <c r="K9" s="490"/>
      <c r="L9" s="248"/>
      <c r="M9" s="248" t="s">
        <v>8</v>
      </c>
      <c r="N9" s="249"/>
      <c r="O9" s="249"/>
      <c r="P9" s="249"/>
      <c r="Q9" s="249"/>
      <c r="R9" s="249"/>
      <c r="S9" s="249"/>
      <c r="T9" s="249"/>
      <c r="U9" s="249"/>
      <c r="V9" s="249"/>
      <c r="W9" s="249"/>
      <c r="X9" s="249"/>
      <c r="Y9" s="249"/>
      <c r="Z9" s="249"/>
      <c r="AA9" s="249"/>
      <c r="AB9" s="249"/>
      <c r="AC9" s="248"/>
      <c r="AD9" s="250"/>
    </row>
    <row r="10" spans="3:37" s="83" customFormat="1" ht="5.25" customHeight="1">
      <c r="C10" s="247"/>
      <c r="D10" s="251"/>
      <c r="E10" s="251"/>
      <c r="F10" s="251"/>
      <c r="G10" s="252"/>
      <c r="H10" s="252"/>
      <c r="I10" s="252"/>
      <c r="J10" s="252"/>
      <c r="K10" s="252"/>
      <c r="L10" s="248"/>
      <c r="M10" s="248"/>
      <c r="N10" s="248"/>
      <c r="O10" s="248"/>
      <c r="P10" s="248"/>
      <c r="Q10" s="248"/>
      <c r="R10" s="248"/>
      <c r="S10" s="248"/>
      <c r="T10" s="248"/>
      <c r="U10" s="248"/>
      <c r="V10" s="248"/>
      <c r="W10" s="248"/>
      <c r="X10" s="248"/>
      <c r="Y10" s="248"/>
      <c r="Z10" s="248"/>
      <c r="AA10" s="248"/>
      <c r="AB10" s="248"/>
      <c r="AC10" s="248"/>
      <c r="AD10" s="250"/>
    </row>
    <row r="11" spans="3:37" s="83" customFormat="1" ht="20.25" customHeight="1">
      <c r="C11" s="247"/>
      <c r="D11" s="484" t="s">
        <v>9</v>
      </c>
      <c r="E11" s="484"/>
      <c r="F11" s="484"/>
      <c r="G11" s="249"/>
      <c r="H11" s="249"/>
      <c r="I11" s="249"/>
      <c r="J11" s="249"/>
      <c r="K11" s="249"/>
      <c r="L11" s="249"/>
      <c r="M11" s="253" t="s">
        <v>10</v>
      </c>
      <c r="N11" s="249"/>
      <c r="O11" s="249"/>
      <c r="P11" s="249" t="s">
        <v>11</v>
      </c>
      <c r="Q11" s="249"/>
      <c r="R11" s="249" t="s">
        <v>11</v>
      </c>
      <c r="S11" s="249"/>
      <c r="T11" s="248"/>
      <c r="U11" s="248"/>
      <c r="V11" s="253" t="s">
        <v>12</v>
      </c>
      <c r="W11" s="249"/>
      <c r="X11" s="249"/>
      <c r="Y11" s="249" t="s">
        <v>11</v>
      </c>
      <c r="Z11" s="249"/>
      <c r="AA11" s="249" t="s">
        <v>11</v>
      </c>
      <c r="AB11" s="249"/>
      <c r="AC11" s="248"/>
      <c r="AD11" s="250"/>
    </row>
    <row r="12" spans="3:37" ht="8.15" customHeight="1">
      <c r="C12" s="254"/>
      <c r="D12" s="255"/>
      <c r="E12" s="255"/>
      <c r="F12" s="255"/>
      <c r="G12" s="255"/>
      <c r="H12" s="255"/>
      <c r="I12" s="255"/>
      <c r="J12" s="255"/>
      <c r="K12" s="255"/>
      <c r="L12" s="255"/>
      <c r="M12" s="255"/>
      <c r="N12" s="255"/>
      <c r="O12" s="255"/>
      <c r="P12" s="255"/>
      <c r="Q12" s="255"/>
      <c r="R12" s="255"/>
      <c r="S12" s="256"/>
      <c r="T12" s="257"/>
      <c r="U12" s="257"/>
      <c r="V12" s="257"/>
      <c r="W12" s="257"/>
      <c r="X12" s="257"/>
      <c r="Y12" s="257"/>
      <c r="Z12" s="257"/>
      <c r="AA12" s="257"/>
      <c r="AB12" s="257"/>
      <c r="AC12" s="257"/>
      <c r="AD12" s="258"/>
    </row>
    <row r="13" spans="3:37" ht="20.25" customHeight="1">
      <c r="C13" s="259"/>
      <c r="D13" s="260" t="s">
        <v>13</v>
      </c>
      <c r="E13" s="261"/>
      <c r="F13" s="261"/>
      <c r="G13" s="262"/>
      <c r="H13" s="477"/>
      <c r="I13" s="478"/>
      <c r="J13" s="478"/>
      <c r="K13" s="478"/>
      <c r="L13" s="478"/>
      <c r="M13" s="478"/>
      <c r="N13" s="478"/>
      <c r="O13" s="478"/>
      <c r="P13" s="478"/>
      <c r="Q13" s="478"/>
      <c r="R13" s="478"/>
      <c r="S13" s="478"/>
      <c r="T13" s="478"/>
      <c r="U13" s="478"/>
      <c r="V13" s="478"/>
      <c r="W13" s="478"/>
      <c r="X13" s="478"/>
      <c r="Y13" s="478"/>
      <c r="Z13" s="478"/>
      <c r="AA13" s="478"/>
      <c r="AB13" s="478"/>
      <c r="AC13" s="479"/>
      <c r="AD13" s="258"/>
      <c r="AK13" s="170"/>
    </row>
    <row r="14" spans="3:37" ht="20.25" customHeight="1">
      <c r="C14" s="259"/>
      <c r="D14" s="260" t="s">
        <v>14</v>
      </c>
      <c r="E14" s="261"/>
      <c r="F14" s="261"/>
      <c r="G14" s="262"/>
      <c r="H14" s="477"/>
      <c r="I14" s="478"/>
      <c r="J14" s="478"/>
      <c r="K14" s="478"/>
      <c r="L14" s="478"/>
      <c r="M14" s="478"/>
      <c r="N14" s="478"/>
      <c r="O14" s="478"/>
      <c r="P14" s="478"/>
      <c r="Q14" s="478"/>
      <c r="R14" s="478"/>
      <c r="S14" s="478"/>
      <c r="T14" s="478"/>
      <c r="U14" s="478"/>
      <c r="V14" s="478"/>
      <c r="W14" s="478"/>
      <c r="X14" s="478"/>
      <c r="Y14" s="478"/>
      <c r="Z14" s="478"/>
      <c r="AA14" s="478"/>
      <c r="AB14" s="478"/>
      <c r="AC14" s="479"/>
      <c r="AD14" s="258"/>
    </row>
    <row r="15" spans="3:37" ht="20.25" customHeight="1">
      <c r="C15" s="259"/>
      <c r="D15" s="260" t="s">
        <v>15</v>
      </c>
      <c r="E15" s="261"/>
      <c r="F15" s="261"/>
      <c r="G15" s="263"/>
      <c r="H15" s="264"/>
      <c r="I15" s="227"/>
      <c r="J15" s="264"/>
      <c r="K15" s="264"/>
      <c r="L15" s="264"/>
      <c r="M15" s="227"/>
      <c r="N15" s="265" t="s">
        <v>2</v>
      </c>
      <c r="O15" s="483"/>
      <c r="P15" s="483"/>
      <c r="Q15" s="266" t="s">
        <v>3</v>
      </c>
      <c r="R15" s="483"/>
      <c r="S15" s="483"/>
      <c r="T15" s="266" t="s">
        <v>16</v>
      </c>
      <c r="U15" s="483"/>
      <c r="V15" s="483"/>
      <c r="W15" s="266" t="s">
        <v>5</v>
      </c>
      <c r="X15" s="264" t="s">
        <v>17</v>
      </c>
      <c r="Y15" s="227"/>
      <c r="Z15" s="227"/>
      <c r="AA15" s="227"/>
      <c r="AB15" s="227"/>
      <c r="AC15" s="267"/>
      <c r="AD15" s="258"/>
    </row>
    <row r="16" spans="3:37" ht="20.25" customHeight="1">
      <c r="C16" s="259"/>
      <c r="D16" s="260" t="s">
        <v>18</v>
      </c>
      <c r="E16" s="261"/>
      <c r="F16" s="261"/>
      <c r="G16" s="262"/>
      <c r="H16" s="485"/>
      <c r="I16" s="485"/>
      <c r="J16" s="485"/>
      <c r="K16" s="485"/>
      <c r="L16" s="485"/>
      <c r="M16" s="485"/>
      <c r="N16" s="485"/>
      <c r="O16" s="485"/>
      <c r="P16" s="485"/>
      <c r="Q16" s="485"/>
      <c r="R16" s="485"/>
      <c r="S16" s="485"/>
      <c r="T16" s="485"/>
      <c r="U16" s="485"/>
      <c r="V16" s="485"/>
      <c r="W16" s="485"/>
      <c r="X16" s="485"/>
      <c r="Y16" s="485"/>
      <c r="Z16" s="485"/>
      <c r="AA16" s="485"/>
      <c r="AB16" s="485"/>
      <c r="AC16" s="486"/>
      <c r="AD16" s="258"/>
    </row>
    <row r="17" spans="3:34" ht="20.25" customHeight="1">
      <c r="C17" s="259"/>
      <c r="D17" s="260" t="s">
        <v>19</v>
      </c>
      <c r="E17" s="261"/>
      <c r="F17" s="261"/>
      <c r="G17" s="268" t="s">
        <v>20</v>
      </c>
      <c r="H17" s="269"/>
      <c r="I17" s="261"/>
      <c r="J17" s="270"/>
      <c r="K17" s="270"/>
      <c r="L17" s="270"/>
      <c r="M17" s="270"/>
      <c r="N17" s="271" t="s">
        <v>2</v>
      </c>
      <c r="O17" s="483"/>
      <c r="P17" s="483"/>
      <c r="Q17" s="272" t="s">
        <v>3</v>
      </c>
      <c r="R17" s="483"/>
      <c r="S17" s="483"/>
      <c r="T17" s="272" t="s">
        <v>16</v>
      </c>
      <c r="U17" s="483"/>
      <c r="V17" s="483"/>
      <c r="W17" s="272" t="s">
        <v>5</v>
      </c>
      <c r="X17" s="270"/>
      <c r="Y17" s="270"/>
      <c r="Z17" s="270"/>
      <c r="AA17" s="270"/>
      <c r="AB17" s="270"/>
      <c r="AC17" s="263"/>
      <c r="AD17" s="258"/>
    </row>
    <row r="18" spans="3:34" ht="20.25" customHeight="1">
      <c r="C18" s="259"/>
      <c r="D18" s="260"/>
      <c r="E18" s="261"/>
      <c r="F18" s="261"/>
      <c r="G18" s="268" t="s">
        <v>21</v>
      </c>
      <c r="H18" s="273"/>
      <c r="I18" s="274"/>
      <c r="J18" s="275"/>
      <c r="K18" s="275"/>
      <c r="L18" s="275"/>
      <c r="M18" s="275"/>
      <c r="N18" s="276" t="s">
        <v>2</v>
      </c>
      <c r="O18" s="483"/>
      <c r="P18" s="483"/>
      <c r="Q18" s="277" t="s">
        <v>3</v>
      </c>
      <c r="R18" s="483"/>
      <c r="S18" s="483"/>
      <c r="T18" s="277" t="s">
        <v>16</v>
      </c>
      <c r="U18" s="483"/>
      <c r="V18" s="483"/>
      <c r="W18" s="277" t="s">
        <v>5</v>
      </c>
      <c r="X18" s="275"/>
      <c r="Y18" s="275"/>
      <c r="Z18" s="275"/>
      <c r="AA18" s="275"/>
      <c r="AB18" s="275"/>
      <c r="AC18" s="278"/>
      <c r="AD18" s="258"/>
    </row>
    <row r="19" spans="3:34" ht="20.25" customHeight="1">
      <c r="C19" s="259"/>
      <c r="D19" s="260" t="s">
        <v>22</v>
      </c>
      <c r="E19" s="261"/>
      <c r="F19" s="261"/>
      <c r="G19" s="262"/>
      <c r="H19" s="477"/>
      <c r="I19" s="478"/>
      <c r="J19" s="478"/>
      <c r="K19" s="478"/>
      <c r="L19" s="478"/>
      <c r="M19" s="478"/>
      <c r="N19" s="478"/>
      <c r="O19" s="478"/>
      <c r="P19" s="478"/>
      <c r="Q19" s="478"/>
      <c r="R19" s="478"/>
      <c r="S19" s="478"/>
      <c r="T19" s="478"/>
      <c r="U19" s="478"/>
      <c r="V19" s="478"/>
      <c r="W19" s="478"/>
      <c r="X19" s="478"/>
      <c r="Y19" s="478"/>
      <c r="Z19" s="478"/>
      <c r="AA19" s="478"/>
      <c r="AB19" s="478"/>
      <c r="AC19" s="479"/>
      <c r="AD19" s="258"/>
    </row>
    <row r="20" spans="3:34" ht="20.25" customHeight="1">
      <c r="C20" s="259"/>
      <c r="D20" s="260" t="s">
        <v>23</v>
      </c>
      <c r="E20" s="261"/>
      <c r="F20" s="261"/>
      <c r="G20" s="262"/>
      <c r="H20" s="477"/>
      <c r="I20" s="478"/>
      <c r="J20" s="478"/>
      <c r="K20" s="478"/>
      <c r="L20" s="478"/>
      <c r="M20" s="478"/>
      <c r="N20" s="478"/>
      <c r="O20" s="478"/>
      <c r="P20" s="478"/>
      <c r="Q20" s="478"/>
      <c r="R20" s="478"/>
      <c r="S20" s="478"/>
      <c r="T20" s="478"/>
      <c r="U20" s="478"/>
      <c r="V20" s="478"/>
      <c r="W20" s="478"/>
      <c r="X20" s="478"/>
      <c r="Y20" s="478"/>
      <c r="Z20" s="478"/>
      <c r="AA20" s="478"/>
      <c r="AB20" s="478"/>
      <c r="AC20" s="479"/>
      <c r="AD20" s="258"/>
    </row>
    <row r="21" spans="3:34" ht="8.15" customHeight="1">
      <c r="C21" s="254"/>
      <c r="D21" s="255"/>
      <c r="E21" s="255"/>
      <c r="F21" s="255"/>
      <c r="G21" s="255"/>
      <c r="H21" s="255"/>
      <c r="I21" s="255"/>
      <c r="J21" s="255"/>
      <c r="K21" s="255"/>
      <c r="L21" s="255"/>
      <c r="M21" s="255"/>
      <c r="N21" s="255"/>
      <c r="O21" s="255"/>
      <c r="P21" s="255"/>
      <c r="Q21" s="255"/>
      <c r="R21" s="255"/>
      <c r="S21" s="256"/>
      <c r="T21" s="257"/>
      <c r="U21" s="257"/>
      <c r="V21" s="257"/>
      <c r="W21" s="257"/>
      <c r="X21" s="257"/>
      <c r="Y21" s="257"/>
      <c r="Z21" s="257"/>
      <c r="AA21" s="257"/>
      <c r="AB21" s="257"/>
      <c r="AC21" s="257"/>
      <c r="AD21" s="258"/>
    </row>
    <row r="22" spans="3:34" ht="20.25" customHeight="1">
      <c r="C22" s="254"/>
      <c r="D22" s="279" t="s">
        <v>56</v>
      </c>
      <c r="E22" s="280"/>
      <c r="F22" s="281"/>
      <c r="G22" s="280"/>
      <c r="H22" s="280"/>
      <c r="I22" s="281"/>
      <c r="J22" s="480">
        <f>SUM(N28:AA35)</f>
        <v>29086180.097610001</v>
      </c>
      <c r="K22" s="480"/>
      <c r="L22" s="480"/>
      <c r="M22" s="480"/>
      <c r="N22" s="480"/>
      <c r="O22" s="480"/>
      <c r="P22" s="480"/>
      <c r="Q22" s="282" t="s">
        <v>25</v>
      </c>
      <c r="S22" s="260"/>
      <c r="T22" s="283"/>
      <c r="U22" s="284" t="s">
        <v>26</v>
      </c>
      <c r="V22" s="268"/>
      <c r="W22" s="481">
        <f>IF($J$22="","",$J$22*$AA$23)</f>
        <v>2908618.0097610001</v>
      </c>
      <c r="X22" s="481"/>
      <c r="Y22" s="481"/>
      <c r="Z22" s="481"/>
      <c r="AA22" s="481"/>
      <c r="AB22" s="481"/>
      <c r="AC22" s="285" t="s">
        <v>27</v>
      </c>
      <c r="AD22" s="286"/>
    </row>
    <row r="23" spans="3:34" ht="20.25" customHeight="1">
      <c r="C23" s="254"/>
      <c r="D23" s="279" t="s">
        <v>57</v>
      </c>
      <c r="E23" s="280"/>
      <c r="F23" s="281"/>
      <c r="G23" s="280"/>
      <c r="H23" s="280"/>
      <c r="I23" s="281"/>
      <c r="J23" s="480">
        <f>IF($J$22="","",$J$22+$W$22)</f>
        <v>31994798.107371002</v>
      </c>
      <c r="K23" s="480"/>
      <c r="L23" s="480"/>
      <c r="M23" s="480"/>
      <c r="N23" s="480"/>
      <c r="O23" s="480"/>
      <c r="P23" s="480"/>
      <c r="Q23" s="282" t="s">
        <v>25</v>
      </c>
      <c r="S23" s="287"/>
      <c r="T23" s="288"/>
      <c r="U23" s="289" t="s">
        <v>29</v>
      </c>
      <c r="V23" s="227"/>
      <c r="W23" s="227"/>
      <c r="X23" s="227"/>
      <c r="Y23" s="288"/>
      <c r="Z23" s="290"/>
      <c r="AA23" s="482">
        <v>0.1</v>
      </c>
      <c r="AB23" s="482"/>
      <c r="AC23" s="291"/>
      <c r="AD23" s="286"/>
    </row>
    <row r="24" spans="3:34" ht="8.15" customHeight="1">
      <c r="C24" s="254"/>
      <c r="D24" s="292"/>
      <c r="E24" s="293"/>
      <c r="F24" s="294"/>
      <c r="G24" s="293"/>
      <c r="H24" s="293"/>
      <c r="I24" s="294"/>
      <c r="J24" s="295"/>
      <c r="K24" s="295"/>
      <c r="L24" s="295"/>
      <c r="M24" s="295"/>
      <c r="N24" s="295"/>
      <c r="O24" s="295"/>
      <c r="P24" s="295"/>
      <c r="Q24" s="296"/>
      <c r="S24" s="297"/>
      <c r="T24" s="298"/>
      <c r="U24" s="237"/>
      <c r="V24" s="297"/>
      <c r="W24" s="297"/>
      <c r="X24" s="297"/>
      <c r="Y24" s="298"/>
      <c r="Z24" s="238"/>
      <c r="AA24" s="299"/>
      <c r="AB24" s="299"/>
      <c r="AC24" s="238"/>
      <c r="AD24" s="286"/>
    </row>
    <row r="25" spans="3:34" ht="20.25" customHeight="1">
      <c r="C25" s="259"/>
      <c r="D25" s="83" t="s">
        <v>58</v>
      </c>
      <c r="E25" s="297"/>
      <c r="F25" s="297"/>
      <c r="G25" s="297"/>
      <c r="H25" s="297"/>
      <c r="I25" s="297"/>
      <c r="J25" s="297"/>
      <c r="K25" s="83"/>
      <c r="L25" s="83"/>
      <c r="M25" s="300" t="s">
        <v>31</v>
      </c>
      <c r="N25" s="297"/>
      <c r="O25" s="297"/>
      <c r="P25" s="297"/>
      <c r="Q25" s="297"/>
      <c r="R25" s="297"/>
      <c r="S25" s="297"/>
      <c r="T25" s="297"/>
      <c r="U25" s="297"/>
      <c r="V25" s="297"/>
      <c r="W25" s="297"/>
      <c r="X25" s="297"/>
      <c r="Y25" s="297"/>
      <c r="Z25" s="297"/>
      <c r="AA25" s="297"/>
      <c r="AB25" s="297"/>
      <c r="AC25" s="297"/>
      <c r="AD25" s="258"/>
      <c r="AH25" s="243"/>
    </row>
    <row r="26" spans="3:34" ht="20.25" customHeight="1">
      <c r="C26" s="259"/>
      <c r="D26" s="469" t="s">
        <v>32</v>
      </c>
      <c r="E26" s="470"/>
      <c r="F26" s="470"/>
      <c r="G26" s="470"/>
      <c r="H26" s="470"/>
      <c r="I26" s="470"/>
      <c r="J26" s="470"/>
      <c r="K26" s="470"/>
      <c r="L26" s="470"/>
      <c r="M26" s="471"/>
      <c r="N26" s="472" t="s">
        <v>33</v>
      </c>
      <c r="O26" s="473"/>
      <c r="P26" s="473"/>
      <c r="Q26" s="473"/>
      <c r="R26" s="473"/>
      <c r="S26" s="473"/>
      <c r="T26" s="473"/>
      <c r="U26" s="473"/>
      <c r="V26" s="473"/>
      <c r="W26" s="473"/>
      <c r="X26" s="473"/>
      <c r="Y26" s="473"/>
      <c r="Z26" s="473"/>
      <c r="AA26" s="473"/>
      <c r="AB26" s="473"/>
      <c r="AC26" s="474"/>
      <c r="AD26" s="258"/>
      <c r="AH26" s="301"/>
    </row>
    <row r="27" spans="3:34" ht="20.25" customHeight="1">
      <c r="C27" s="259"/>
      <c r="D27" s="302" t="s">
        <v>34</v>
      </c>
      <c r="E27" s="303"/>
      <c r="F27" s="304"/>
      <c r="G27" s="304"/>
      <c r="H27" s="304"/>
      <c r="I27" s="304"/>
      <c r="J27" s="304"/>
      <c r="K27" s="304"/>
      <c r="L27" s="304"/>
      <c r="M27" s="305"/>
      <c r="N27" s="465">
        <f>SUM(N28:AA35)</f>
        <v>29086180.097610001</v>
      </c>
      <c r="O27" s="466"/>
      <c r="P27" s="466"/>
      <c r="Q27" s="466"/>
      <c r="R27" s="466"/>
      <c r="S27" s="466"/>
      <c r="T27" s="466"/>
      <c r="U27" s="466"/>
      <c r="V27" s="466"/>
      <c r="W27" s="466"/>
      <c r="X27" s="466"/>
      <c r="Y27" s="466"/>
      <c r="Z27" s="466"/>
      <c r="AA27" s="466"/>
      <c r="AB27" s="306" t="s">
        <v>25</v>
      </c>
      <c r="AC27" s="457" t="str">
        <f>IF(N27='【ｼｰﾄ3】 見積書合計金額の内訳明細書'!$M$48,"","!")</f>
        <v/>
      </c>
      <c r="AD27" s="258"/>
      <c r="AH27" s="308"/>
    </row>
    <row r="28" spans="3:34" ht="20.25" customHeight="1">
      <c r="C28" s="259"/>
      <c r="D28" s="309"/>
      <c r="E28" s="297"/>
      <c r="F28" s="310" t="s">
        <v>59</v>
      </c>
      <c r="G28" s="304"/>
      <c r="H28" s="304"/>
      <c r="I28" s="311"/>
      <c r="J28" s="311"/>
      <c r="K28" s="312"/>
      <c r="L28" s="312"/>
      <c r="M28" s="313"/>
      <c r="N28" s="465">
        <f>'【ｼｰﾄ3】 見積書合計金額の内訳明細書'!M7</f>
        <v>9230710.7000000011</v>
      </c>
      <c r="O28" s="466"/>
      <c r="P28" s="466"/>
      <c r="Q28" s="466"/>
      <c r="R28" s="466"/>
      <c r="S28" s="466"/>
      <c r="T28" s="466"/>
      <c r="U28" s="466"/>
      <c r="V28" s="466"/>
      <c r="W28" s="466"/>
      <c r="X28" s="466"/>
      <c r="Y28" s="466"/>
      <c r="Z28" s="466"/>
      <c r="AA28" s="466"/>
      <c r="AB28" s="306" t="s">
        <v>25</v>
      </c>
      <c r="AC28" s="307"/>
      <c r="AD28" s="258"/>
    </row>
    <row r="29" spans="3:34" ht="19.5" customHeight="1">
      <c r="C29" s="259"/>
      <c r="D29" s="309"/>
      <c r="E29" s="297"/>
      <c r="F29" s="314" t="s">
        <v>60</v>
      </c>
      <c r="G29" s="315"/>
      <c r="H29" s="315"/>
      <c r="I29" s="316"/>
      <c r="J29" s="316"/>
      <c r="K29" s="317"/>
      <c r="L29" s="317"/>
      <c r="M29" s="318"/>
      <c r="N29" s="465">
        <f>'【ｼｰﾄ3】 見積書合計金額の内訳明細書'!M17</f>
        <v>7595110.7000000002</v>
      </c>
      <c r="O29" s="466"/>
      <c r="P29" s="466"/>
      <c r="Q29" s="466"/>
      <c r="R29" s="466"/>
      <c r="S29" s="466"/>
      <c r="T29" s="466"/>
      <c r="U29" s="466"/>
      <c r="V29" s="466"/>
      <c r="W29" s="466"/>
      <c r="X29" s="466"/>
      <c r="Y29" s="466"/>
      <c r="Z29" s="466"/>
      <c r="AA29" s="466"/>
      <c r="AB29" s="319" t="s">
        <v>25</v>
      </c>
      <c r="AC29" s="320"/>
      <c r="AD29" s="258"/>
    </row>
    <row r="30" spans="3:34" ht="19.5" customHeight="1">
      <c r="C30" s="259"/>
      <c r="D30" s="309"/>
      <c r="E30" s="297"/>
      <c r="F30" s="310" t="s">
        <v>61</v>
      </c>
      <c r="G30" s="315"/>
      <c r="H30" s="315"/>
      <c r="I30" s="316"/>
      <c r="J30" s="316"/>
      <c r="K30" s="317"/>
      <c r="L30" s="317"/>
      <c r="M30" s="318"/>
      <c r="N30" s="465">
        <f>'【ｼｰﾄ3】 見積書合計金額の内訳明細書'!M27</f>
        <v>6232110.7000000002</v>
      </c>
      <c r="O30" s="466"/>
      <c r="P30" s="466"/>
      <c r="Q30" s="466"/>
      <c r="R30" s="466"/>
      <c r="S30" s="466"/>
      <c r="T30" s="466"/>
      <c r="U30" s="466"/>
      <c r="V30" s="466"/>
      <c r="W30" s="466"/>
      <c r="X30" s="466"/>
      <c r="Y30" s="466"/>
      <c r="Z30" s="466"/>
      <c r="AA30" s="466"/>
      <c r="AB30" s="306" t="s">
        <v>25</v>
      </c>
      <c r="AC30" s="320"/>
      <c r="AD30" s="258"/>
    </row>
    <row r="31" spans="3:34" ht="19.5" customHeight="1">
      <c r="C31" s="259"/>
      <c r="D31" s="309"/>
      <c r="E31" s="297"/>
      <c r="F31" s="314" t="s">
        <v>62</v>
      </c>
      <c r="G31" s="315"/>
      <c r="H31" s="315"/>
      <c r="I31" s="316"/>
      <c r="J31" s="316"/>
      <c r="K31" s="317"/>
      <c r="L31" s="317"/>
      <c r="M31" s="318"/>
      <c r="N31" s="465">
        <f>'【ｼｰﾄ3】 見積書合計金額の内訳明細書'!M37</f>
        <v>2820000</v>
      </c>
      <c r="O31" s="466"/>
      <c r="P31" s="466"/>
      <c r="Q31" s="466"/>
      <c r="R31" s="466"/>
      <c r="S31" s="466"/>
      <c r="T31" s="466"/>
      <c r="U31" s="466"/>
      <c r="V31" s="466"/>
      <c r="W31" s="466"/>
      <c r="X31" s="466"/>
      <c r="Y31" s="466"/>
      <c r="Z31" s="466"/>
      <c r="AA31" s="466"/>
      <c r="AB31" s="306" t="s">
        <v>25</v>
      </c>
      <c r="AC31" s="320"/>
      <c r="AD31" s="258"/>
    </row>
    <row r="32" spans="3:34" ht="19.5" customHeight="1">
      <c r="C32" s="259"/>
      <c r="D32" s="309"/>
      <c r="E32" s="297"/>
      <c r="F32" s="314" t="s">
        <v>176</v>
      </c>
      <c r="G32" s="315"/>
      <c r="H32" s="315"/>
      <c r="I32" s="316"/>
      <c r="J32" s="316"/>
      <c r="K32" s="317"/>
      <c r="L32" s="317"/>
      <c r="M32" s="318"/>
      <c r="N32" s="467">
        <f>'【ｼｰﾄ3】 見積書合計金額の内訳明細書'!M38+'【ｼｰﾄ3】 見積書合計金額の内訳明細書'!M39</f>
        <v>360000</v>
      </c>
      <c r="O32" s="468"/>
      <c r="P32" s="468"/>
      <c r="Q32" s="468"/>
      <c r="R32" s="468"/>
      <c r="S32" s="468"/>
      <c r="T32" s="468"/>
      <c r="U32" s="468"/>
      <c r="V32" s="468"/>
      <c r="W32" s="468"/>
      <c r="X32" s="468"/>
      <c r="Y32" s="468"/>
      <c r="Z32" s="468"/>
      <c r="AA32" s="468"/>
      <c r="AB32" s="231" t="s">
        <v>25</v>
      </c>
      <c r="AC32" s="320"/>
      <c r="AD32" s="258"/>
    </row>
    <row r="33" spans="3:36" ht="19.5" customHeight="1">
      <c r="C33" s="259"/>
      <c r="D33" s="309"/>
      <c r="E33" s="297"/>
      <c r="F33" s="314" t="s">
        <v>177</v>
      </c>
      <c r="G33" s="315"/>
      <c r="H33" s="315"/>
      <c r="I33" s="316"/>
      <c r="J33" s="316"/>
      <c r="K33" s="317"/>
      <c r="L33" s="317"/>
      <c r="M33" s="318"/>
      <c r="N33" s="465">
        <f>'【ｼｰﾄ3】 見積書合計金額の内訳明細書'!M43</f>
        <v>2582167.99761</v>
      </c>
      <c r="O33" s="466"/>
      <c r="P33" s="466"/>
      <c r="Q33" s="466"/>
      <c r="R33" s="466"/>
      <c r="S33" s="466"/>
      <c r="T33" s="466"/>
      <c r="U33" s="466"/>
      <c r="V33" s="466"/>
      <c r="W33" s="466"/>
      <c r="X33" s="466"/>
      <c r="Y33" s="466"/>
      <c r="Z33" s="466"/>
      <c r="AA33" s="466"/>
      <c r="AB33" s="306" t="s">
        <v>25</v>
      </c>
      <c r="AC33" s="307"/>
      <c r="AD33" s="258"/>
    </row>
    <row r="34" spans="3:36" ht="19.5" customHeight="1">
      <c r="C34" s="259"/>
      <c r="D34" s="309"/>
      <c r="E34" s="297"/>
      <c r="F34" s="314" t="s">
        <v>178</v>
      </c>
      <c r="G34" s="315"/>
      <c r="H34" s="315"/>
      <c r="I34" s="316"/>
      <c r="J34" s="316"/>
      <c r="K34" s="317"/>
      <c r="L34" s="317"/>
      <c r="M34" s="318"/>
      <c r="N34" s="475">
        <f>'【ｼｰﾄ3】 見積書合計金額の内訳明細書'!M44</f>
        <v>166080</v>
      </c>
      <c r="O34" s="476"/>
      <c r="P34" s="476"/>
      <c r="Q34" s="476"/>
      <c r="R34" s="476"/>
      <c r="S34" s="476"/>
      <c r="T34" s="476"/>
      <c r="U34" s="476"/>
      <c r="V34" s="476"/>
      <c r="W34" s="476"/>
      <c r="X34" s="476"/>
      <c r="Y34" s="476"/>
      <c r="Z34" s="476"/>
      <c r="AA34" s="476"/>
      <c r="AB34" s="231" t="s">
        <v>25</v>
      </c>
      <c r="AC34" s="365"/>
      <c r="AD34" s="258"/>
    </row>
    <row r="35" spans="3:36" ht="20.25" customHeight="1">
      <c r="C35" s="259"/>
      <c r="D35" s="287"/>
      <c r="E35" s="227"/>
      <c r="F35" s="321" t="s">
        <v>63</v>
      </c>
      <c r="G35" s="304"/>
      <c r="H35" s="322"/>
      <c r="I35" s="323"/>
      <c r="J35" s="323"/>
      <c r="K35" s="323"/>
      <c r="L35" s="323"/>
      <c r="M35" s="324"/>
      <c r="N35" s="465">
        <f>'【ｼｰﾄ3】 見積書合計金額の内訳明細書'!M45</f>
        <v>100000</v>
      </c>
      <c r="O35" s="466"/>
      <c r="P35" s="466"/>
      <c r="Q35" s="466"/>
      <c r="R35" s="466"/>
      <c r="S35" s="466"/>
      <c r="T35" s="466"/>
      <c r="U35" s="466"/>
      <c r="V35" s="466"/>
      <c r="W35" s="466"/>
      <c r="X35" s="466"/>
      <c r="Y35" s="466"/>
      <c r="Z35" s="466"/>
      <c r="AA35" s="466"/>
      <c r="AB35" s="306" t="s">
        <v>25</v>
      </c>
      <c r="AC35" s="307"/>
      <c r="AD35" s="258"/>
    </row>
    <row r="36" spans="3:36" ht="8.15" customHeight="1">
      <c r="C36" s="259"/>
      <c r="D36" s="297"/>
      <c r="E36" s="297"/>
      <c r="F36" s="325"/>
      <c r="G36" s="303"/>
      <c r="H36" s="326"/>
      <c r="I36" s="327"/>
      <c r="J36" s="327"/>
      <c r="K36" s="327"/>
      <c r="L36" s="327"/>
      <c r="M36" s="327"/>
      <c r="N36" s="328"/>
      <c r="O36" s="328"/>
      <c r="P36" s="328"/>
      <c r="Q36" s="328"/>
      <c r="R36" s="328"/>
      <c r="S36" s="328"/>
      <c r="T36" s="328"/>
      <c r="U36" s="328"/>
      <c r="V36" s="328"/>
      <c r="W36" s="328"/>
      <c r="X36" s="328"/>
      <c r="Y36" s="328"/>
      <c r="Z36" s="328"/>
      <c r="AA36" s="328"/>
      <c r="AB36" s="231"/>
      <c r="AC36" s="237"/>
      <c r="AD36" s="258"/>
    </row>
    <row r="37" spans="3:36" ht="20.25" customHeight="1" thickBot="1">
      <c r="C37" s="329"/>
      <c r="D37" s="330"/>
      <c r="E37" s="330"/>
      <c r="F37" s="331"/>
      <c r="G37" s="332"/>
      <c r="H37" s="333"/>
      <c r="I37" s="221"/>
      <c r="J37" s="221"/>
      <c r="K37" s="334"/>
      <c r="L37" s="221"/>
      <c r="M37" s="221"/>
      <c r="N37" s="334"/>
      <c r="O37" s="334"/>
      <c r="P37" s="334"/>
      <c r="Q37" s="334"/>
      <c r="R37" s="334"/>
      <c r="S37" s="334"/>
      <c r="T37" s="334"/>
      <c r="U37" s="334"/>
      <c r="V37" s="334"/>
      <c r="W37" s="334"/>
      <c r="X37" s="334"/>
      <c r="Y37" s="334"/>
      <c r="Z37" s="334"/>
      <c r="AA37" s="334"/>
      <c r="AB37" s="333"/>
      <c r="AC37" s="335" t="s">
        <v>55</v>
      </c>
      <c r="AD37" s="336"/>
      <c r="AJ37" s="237"/>
    </row>
    <row r="38" spans="3:36" ht="35.15" customHeight="1" thickBot="1">
      <c r="C38" s="462" t="s">
        <v>64</v>
      </c>
      <c r="D38" s="463"/>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4"/>
    </row>
  </sheetData>
  <mergeCells count="36">
    <mergeCell ref="Z3:AC3"/>
    <mergeCell ref="D4:E4"/>
    <mergeCell ref="D7:J7"/>
    <mergeCell ref="D9:F9"/>
    <mergeCell ref="G9:K9"/>
    <mergeCell ref="D11:F11"/>
    <mergeCell ref="H16:AC16"/>
    <mergeCell ref="H13:AC13"/>
    <mergeCell ref="H14:AC14"/>
    <mergeCell ref="O15:P15"/>
    <mergeCell ref="R15:S15"/>
    <mergeCell ref="U15:V15"/>
    <mergeCell ref="O17:P17"/>
    <mergeCell ref="R17:S17"/>
    <mergeCell ref="U17:V17"/>
    <mergeCell ref="O18:P18"/>
    <mergeCell ref="R18:S18"/>
    <mergeCell ref="U18:V18"/>
    <mergeCell ref="H19:AC19"/>
    <mergeCell ref="H20:AC20"/>
    <mergeCell ref="J22:P22"/>
    <mergeCell ref="W22:AB22"/>
    <mergeCell ref="J23:P23"/>
    <mergeCell ref="AA23:AB23"/>
    <mergeCell ref="C38:AD38"/>
    <mergeCell ref="N31:AA31"/>
    <mergeCell ref="N32:AA32"/>
    <mergeCell ref="N35:AA35"/>
    <mergeCell ref="D26:M26"/>
    <mergeCell ref="N26:AC26"/>
    <mergeCell ref="N27:AA27"/>
    <mergeCell ref="N28:AA28"/>
    <mergeCell ref="N29:AA29"/>
    <mergeCell ref="N30:AA30"/>
    <mergeCell ref="N33:AA33"/>
    <mergeCell ref="N34:AA34"/>
  </mergeCells>
  <phoneticPr fontId="3"/>
  <conditionalFormatting sqref="D7:J7">
    <cfRule type="expression" dxfId="30" priority="16">
      <formula>$D$7&lt;&gt;""</formula>
    </cfRule>
  </conditionalFormatting>
  <conditionalFormatting sqref="I22:J24">
    <cfRule type="expression" dxfId="29" priority="4">
      <formula>$J$22&lt;&gt;""</formula>
    </cfRule>
  </conditionalFormatting>
  <conditionalFormatting sqref="O15:P15">
    <cfRule type="expression" dxfId="28" priority="32">
      <formula>$O$15&lt;&gt;""</formula>
    </cfRule>
  </conditionalFormatting>
  <conditionalFormatting sqref="O17:P17">
    <cfRule type="expression" dxfId="27" priority="24">
      <formula>$O$17&lt;&gt;""</formula>
    </cfRule>
  </conditionalFormatting>
  <conditionalFormatting sqref="O17:P18">
    <cfRule type="expression" dxfId="26" priority="28">
      <formula>$O$15&lt;&gt;""</formula>
    </cfRule>
  </conditionalFormatting>
  <conditionalFormatting sqref="O18:P18">
    <cfRule type="expression" dxfId="25" priority="21">
      <formula>$O$18&lt;&gt;""</formula>
    </cfRule>
  </conditionalFormatting>
  <conditionalFormatting sqref="R15:S15">
    <cfRule type="expression" dxfId="24" priority="30">
      <formula>$R$15&lt;&gt;""</formula>
    </cfRule>
    <cfRule type="expression" dxfId="23" priority="31">
      <formula>$O$15&lt;&gt;""</formula>
    </cfRule>
  </conditionalFormatting>
  <conditionalFormatting sqref="R17:S17">
    <cfRule type="expression" dxfId="22" priority="23">
      <formula>$R$17&lt;&gt;""</formula>
    </cfRule>
  </conditionalFormatting>
  <conditionalFormatting sqref="R17:S18">
    <cfRule type="expression" dxfId="21" priority="27">
      <formula>$O$15&lt;&gt;""</formula>
    </cfRule>
  </conditionalFormatting>
  <conditionalFormatting sqref="R18:S18">
    <cfRule type="expression" dxfId="20" priority="20">
      <formula>$R$18&lt;&gt;""</formula>
    </cfRule>
  </conditionalFormatting>
  <conditionalFormatting sqref="U15:V15">
    <cfRule type="expression" dxfId="19" priority="25">
      <formula>$U$15&lt;&gt;""</formula>
    </cfRule>
    <cfRule type="expression" dxfId="18" priority="29">
      <formula>$O$15&lt;&gt;""</formula>
    </cfRule>
  </conditionalFormatting>
  <conditionalFormatting sqref="U17:V17">
    <cfRule type="expression" dxfId="17" priority="22">
      <formula>$U$17</formula>
    </cfRule>
  </conditionalFormatting>
  <conditionalFormatting sqref="U17:V18">
    <cfRule type="expression" dxfId="16" priority="26">
      <formula>$O$15&lt;&gt;""</formula>
    </cfRule>
  </conditionalFormatting>
  <conditionalFormatting sqref="U18:V18">
    <cfRule type="expression" dxfId="15" priority="19">
      <formula>$U$18&lt;&gt;""</formula>
    </cfRule>
  </conditionalFormatting>
  <conditionalFormatting sqref="U9:AC10">
    <cfRule type="expression" dxfId="14" priority="3">
      <formula>$U$9&lt;&gt;""</formula>
    </cfRule>
  </conditionalFormatting>
  <conditionalFormatting sqref="U11:AC11">
    <cfRule type="expression" dxfId="13" priority="2">
      <formula>$U$11&lt;&gt;""</formula>
    </cfRule>
  </conditionalFormatting>
  <conditionalFormatting sqref="X6">
    <cfRule type="expression" dxfId="12" priority="18">
      <formula>$X$6&lt;&gt;""</formula>
    </cfRule>
  </conditionalFormatting>
  <conditionalFormatting sqref="Z6">
    <cfRule type="expression" dxfId="11" priority="17">
      <formula>$Z$6&lt;&gt;""</formula>
    </cfRule>
  </conditionalFormatting>
  <conditionalFormatting sqref="Z3:AC3">
    <cfRule type="expression" dxfId="10" priority="15">
      <formula>$Z$3&lt;&gt;""</formula>
    </cfRule>
  </conditionalFormatting>
  <conditionalFormatting sqref="AB6">
    <cfRule type="expression" dxfId="9" priority="33">
      <formula>$AB$6&lt;&gt;""</formula>
    </cfRule>
  </conditionalFormatting>
  <pageMargins left="0.25" right="0.25" top="0.75" bottom="0.75" header="0.3" footer="0.3"/>
  <pageSetup paperSize="9"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A9280-C876-4177-87C7-D484182ED2F3}">
  <sheetPr>
    <tabColor rgb="FFFF0000"/>
    <pageSetUpPr fitToPage="1"/>
  </sheetPr>
  <dimension ref="C2:AJ26"/>
  <sheetViews>
    <sheetView zoomScaleNormal="100" zoomScaleSheetLayoutView="70" workbookViewId="0">
      <selection activeCell="G1" sqref="G1"/>
    </sheetView>
  </sheetViews>
  <sheetFormatPr defaultColWidth="3" defaultRowHeight="15"/>
  <cols>
    <col min="1" max="1" width="3" style="222"/>
    <col min="2" max="2" width="4" style="222" customWidth="1"/>
    <col min="3" max="6" width="3" style="222"/>
    <col min="7" max="7" width="12.58203125" style="222" customWidth="1"/>
    <col min="8" max="8" width="3" style="222"/>
    <col min="9" max="9" width="2.58203125" style="222" customWidth="1"/>
    <col min="10" max="10" width="3" style="222" customWidth="1"/>
    <col min="11" max="12" width="3" style="222"/>
    <col min="13" max="13" width="14.5" style="222" customWidth="1"/>
    <col min="14" max="31" width="3" style="222"/>
    <col min="32" max="32" width="7" style="222" bestFit="1" customWidth="1"/>
    <col min="33" max="33" width="5.83203125" style="222" bestFit="1" customWidth="1"/>
    <col min="34" max="34" width="3.5" style="222" bestFit="1" customWidth="1"/>
    <col min="35" max="16384" width="3" style="222"/>
  </cols>
  <sheetData>
    <row r="2" spans="3:36" ht="10.5" customHeight="1" thickBot="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row>
    <row r="3" spans="3:36" ht="7.5" customHeight="1">
      <c r="C3" s="223"/>
      <c r="D3" s="224"/>
      <c r="E3" s="224"/>
      <c r="F3" s="224"/>
      <c r="G3" s="224"/>
      <c r="H3" s="224"/>
      <c r="I3" s="224"/>
      <c r="J3" s="224"/>
      <c r="K3" s="224"/>
      <c r="L3" s="224"/>
      <c r="M3" s="224"/>
      <c r="N3" s="224"/>
      <c r="O3" s="224"/>
      <c r="P3" s="224"/>
      <c r="Q3" s="224"/>
      <c r="R3" s="224"/>
      <c r="T3" s="225"/>
      <c r="U3" s="225"/>
      <c r="V3" s="225"/>
      <c r="W3" s="337"/>
      <c r="X3" s="297"/>
      <c r="Y3" s="297"/>
      <c r="Z3" s="541"/>
      <c r="AA3" s="541"/>
      <c r="AB3" s="541"/>
      <c r="AC3" s="541"/>
      <c r="AD3" s="228"/>
    </row>
    <row r="4" spans="3:36" ht="19.5" customHeight="1">
      <c r="C4" s="229"/>
      <c r="D4" s="488"/>
      <c r="E4" s="488"/>
      <c r="F4" s="230"/>
      <c r="G4" s="170"/>
      <c r="H4" s="170"/>
      <c r="I4" s="230"/>
      <c r="J4" s="230"/>
      <c r="K4" s="230"/>
      <c r="L4" s="230"/>
      <c r="M4" s="230"/>
      <c r="N4" s="230"/>
      <c r="O4" s="230"/>
      <c r="P4" s="230"/>
      <c r="Q4" s="230"/>
      <c r="R4" s="230"/>
      <c r="S4" s="231"/>
      <c r="T4" s="231"/>
      <c r="U4" s="231"/>
      <c r="V4" s="231"/>
      <c r="W4" s="231"/>
      <c r="X4" s="231"/>
      <c r="Y4" s="338"/>
      <c r="Z4" s="542" t="s">
        <v>65</v>
      </c>
      <c r="AA4" s="543"/>
      <c r="AB4" s="543"/>
      <c r="AC4" s="544"/>
      <c r="AD4" s="232"/>
    </row>
    <row r="5" spans="3:36" ht="11.25" customHeight="1">
      <c r="C5" s="229"/>
      <c r="D5" s="339"/>
      <c r="E5" s="339"/>
      <c r="F5" s="230"/>
      <c r="G5" s="170"/>
      <c r="H5" s="170"/>
      <c r="I5" s="230"/>
      <c r="J5" s="230"/>
      <c r="K5" s="230"/>
      <c r="L5" s="230"/>
      <c r="M5" s="230"/>
      <c r="N5" s="230"/>
      <c r="O5" s="230"/>
      <c r="P5" s="230"/>
      <c r="Q5" s="230"/>
      <c r="R5" s="230"/>
      <c r="S5" s="231"/>
      <c r="T5" s="231"/>
      <c r="U5" s="231"/>
      <c r="V5" s="231"/>
      <c r="W5" s="231"/>
      <c r="X5" s="231"/>
      <c r="Y5" s="231"/>
      <c r="Z5" s="339"/>
      <c r="AA5" s="339"/>
      <c r="AB5" s="339"/>
      <c r="AC5" s="339"/>
      <c r="AD5" s="232"/>
    </row>
    <row r="6" spans="3:36" ht="20.25" customHeight="1">
      <c r="C6" s="340"/>
      <c r="D6" s="341" t="s">
        <v>66</v>
      </c>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3"/>
    </row>
    <row r="7" spans="3:36" ht="20.25" customHeight="1">
      <c r="C7" s="344" t="s">
        <v>67</v>
      </c>
      <c r="D7" s="345"/>
      <c r="E7" s="345"/>
      <c r="F7" s="345"/>
      <c r="G7" s="345"/>
      <c r="H7" s="345"/>
      <c r="I7" s="345"/>
      <c r="J7" s="345"/>
      <c r="K7" s="345"/>
      <c r="L7" s="345"/>
      <c r="M7" s="345"/>
      <c r="N7" s="345"/>
      <c r="O7" s="345"/>
      <c r="P7" s="345"/>
      <c r="Q7" s="345"/>
      <c r="R7" s="345"/>
      <c r="S7" s="345"/>
      <c r="T7" s="345"/>
      <c r="U7" s="345"/>
      <c r="V7" s="345"/>
      <c r="W7" s="345"/>
      <c r="X7" s="345"/>
      <c r="Y7" s="345"/>
      <c r="Z7" s="345"/>
      <c r="AA7" s="345"/>
      <c r="AB7" s="345"/>
      <c r="AC7" s="345"/>
      <c r="AD7" s="346"/>
      <c r="AJ7" s="347"/>
    </row>
    <row r="8" spans="3:36" s="352" customFormat="1" ht="7.5" customHeight="1">
      <c r="C8" s="348"/>
      <c r="D8" s="301"/>
      <c r="E8" s="349"/>
      <c r="F8" s="350"/>
      <c r="G8" s="351"/>
      <c r="H8" s="349"/>
      <c r="K8" s="353"/>
      <c r="N8" s="353"/>
      <c r="O8" s="353"/>
      <c r="P8" s="353"/>
      <c r="Q8" s="353"/>
      <c r="R8" s="353"/>
      <c r="S8" s="353"/>
      <c r="T8" s="353"/>
      <c r="U8" s="353"/>
      <c r="V8" s="353"/>
      <c r="W8" s="353"/>
      <c r="X8" s="353"/>
      <c r="Y8" s="353"/>
      <c r="Z8" s="353"/>
      <c r="AA8" s="353"/>
      <c r="AB8" s="349"/>
      <c r="AC8" s="349"/>
      <c r="AD8" s="354"/>
      <c r="AF8" s="169"/>
    </row>
    <row r="9" spans="3:36" ht="18.75" customHeight="1">
      <c r="C9" s="259"/>
      <c r="D9" s="325"/>
      <c r="E9" s="545" t="s">
        <v>43</v>
      </c>
      <c r="F9" s="546"/>
      <c r="G9" s="546"/>
      <c r="H9" s="546"/>
      <c r="I9" s="546"/>
      <c r="J9" s="546"/>
      <c r="K9" s="546"/>
      <c r="L9" s="546"/>
      <c r="M9" s="547"/>
      <c r="N9" s="472" t="s">
        <v>44</v>
      </c>
      <c r="O9" s="473"/>
      <c r="P9" s="473"/>
      <c r="Q9" s="473"/>
      <c r="R9" s="473"/>
      <c r="S9" s="473"/>
      <c r="T9" s="473"/>
      <c r="U9" s="473"/>
      <c r="V9" s="473"/>
      <c r="W9" s="473"/>
      <c r="X9" s="473"/>
      <c r="Y9" s="473"/>
      <c r="Z9" s="473"/>
      <c r="AA9" s="473"/>
      <c r="AB9" s="473"/>
      <c r="AC9" s="474"/>
      <c r="AD9" s="258"/>
      <c r="AF9" s="170"/>
    </row>
    <row r="10" spans="3:36" ht="20.25" customHeight="1">
      <c r="C10" s="259"/>
      <c r="D10" s="297"/>
      <c r="E10" s="355" t="s">
        <v>45</v>
      </c>
      <c r="F10" s="311"/>
      <c r="G10" s="356"/>
      <c r="H10" s="356"/>
      <c r="I10" s="356"/>
      <c r="J10" s="356"/>
      <c r="K10" s="356"/>
      <c r="L10" s="356"/>
      <c r="M10" s="357"/>
      <c r="N10" s="465">
        <f>'【ｼｰﾄ4】材料費・労務費 明細'!M37</f>
        <v>10142600</v>
      </c>
      <c r="O10" s="466"/>
      <c r="P10" s="466"/>
      <c r="Q10" s="466"/>
      <c r="R10" s="466"/>
      <c r="S10" s="466"/>
      <c r="T10" s="466"/>
      <c r="U10" s="466"/>
      <c r="V10" s="466"/>
      <c r="W10" s="466"/>
      <c r="X10" s="466"/>
      <c r="Y10" s="466"/>
      <c r="Z10" s="466"/>
      <c r="AA10" s="466"/>
      <c r="AB10" s="306" t="s">
        <v>25</v>
      </c>
      <c r="AC10" s="320"/>
      <c r="AD10" s="258"/>
    </row>
    <row r="11" spans="3:36" ht="20.25" customHeight="1">
      <c r="C11" s="259"/>
      <c r="D11" s="297"/>
      <c r="E11" s="358" t="s">
        <v>46</v>
      </c>
      <c r="F11" s="316"/>
      <c r="G11" s="359"/>
      <c r="H11" s="360"/>
      <c r="I11" s="360"/>
      <c r="J11" s="360"/>
      <c r="K11" s="360"/>
      <c r="L11" s="360"/>
      <c r="M11" s="361"/>
      <c r="N11" s="467">
        <f>'【ｼｰﾄ4】材料費・労務費 明細'!M38</f>
        <v>15735332.100000001</v>
      </c>
      <c r="O11" s="468"/>
      <c r="P11" s="468"/>
      <c r="Q11" s="468"/>
      <c r="R11" s="468"/>
      <c r="S11" s="468"/>
      <c r="T11" s="468"/>
      <c r="U11" s="468"/>
      <c r="V11" s="468"/>
      <c r="W11" s="468"/>
      <c r="X11" s="468"/>
      <c r="Y11" s="468"/>
      <c r="Z11" s="468"/>
      <c r="AA11" s="468"/>
      <c r="AB11" s="532" t="s">
        <v>25</v>
      </c>
      <c r="AC11" s="320"/>
      <c r="AD11" s="258"/>
      <c r="AF11" s="362"/>
    </row>
    <row r="12" spans="3:36" ht="27" customHeight="1">
      <c r="C12" s="259"/>
      <c r="D12" s="297"/>
      <c r="E12" s="287"/>
      <c r="F12" s="534" t="s">
        <v>47</v>
      </c>
      <c r="G12" s="534"/>
      <c r="H12" s="534"/>
      <c r="I12" s="534"/>
      <c r="J12" s="534"/>
      <c r="K12" s="534"/>
      <c r="L12" s="534"/>
      <c r="M12" s="535"/>
      <c r="N12" s="530"/>
      <c r="O12" s="531"/>
      <c r="P12" s="531"/>
      <c r="Q12" s="531"/>
      <c r="R12" s="531"/>
      <c r="S12" s="531"/>
      <c r="T12" s="531"/>
      <c r="U12" s="531"/>
      <c r="V12" s="531"/>
      <c r="W12" s="531"/>
      <c r="X12" s="531"/>
      <c r="Y12" s="531"/>
      <c r="Z12" s="531"/>
      <c r="AA12" s="531"/>
      <c r="AB12" s="533"/>
      <c r="AC12" s="363"/>
      <c r="AD12" s="258"/>
      <c r="AF12" s="362"/>
    </row>
    <row r="13" spans="3:36" ht="20.25" customHeight="1">
      <c r="C13" s="259"/>
      <c r="D13" s="297"/>
      <c r="E13" s="355" t="s">
        <v>68</v>
      </c>
      <c r="F13" s="311"/>
      <c r="G13" s="356"/>
      <c r="H13" s="356"/>
      <c r="I13" s="356"/>
      <c r="J13" s="356"/>
      <c r="K13" s="356"/>
      <c r="L13" s="356"/>
      <c r="M13" s="357"/>
      <c r="N13" s="530">
        <f>'【ｼｰﾄ5】法定福利費・建退共掛金 明細'!J17</f>
        <v>2582167.99761</v>
      </c>
      <c r="O13" s="531"/>
      <c r="P13" s="531"/>
      <c r="Q13" s="531"/>
      <c r="R13" s="531"/>
      <c r="S13" s="531"/>
      <c r="T13" s="531"/>
      <c r="U13" s="531"/>
      <c r="V13" s="531"/>
      <c r="W13" s="531"/>
      <c r="X13" s="531"/>
      <c r="Y13" s="531"/>
      <c r="Z13" s="531"/>
      <c r="AA13" s="531"/>
      <c r="AB13" s="364" t="s">
        <v>25</v>
      </c>
      <c r="AC13" s="365"/>
      <c r="AD13" s="258"/>
    </row>
    <row r="14" spans="3:36" ht="20.25" customHeight="1">
      <c r="C14" s="259"/>
      <c r="D14" s="297"/>
      <c r="E14" s="358" t="s">
        <v>49</v>
      </c>
      <c r="F14" s="366"/>
      <c r="G14" s="359"/>
      <c r="H14" s="360"/>
      <c r="I14" s="360"/>
      <c r="J14" s="360"/>
      <c r="K14" s="360"/>
      <c r="L14" s="360"/>
      <c r="M14" s="361"/>
      <c r="N14" s="467">
        <f>'【ｼｰﾄ5】法定福利費・建退共掛金 明細'!J24</f>
        <v>166080</v>
      </c>
      <c r="O14" s="468"/>
      <c r="P14" s="468"/>
      <c r="Q14" s="468"/>
      <c r="R14" s="468"/>
      <c r="S14" s="468"/>
      <c r="T14" s="468"/>
      <c r="U14" s="468"/>
      <c r="V14" s="468"/>
      <c r="W14" s="468"/>
      <c r="X14" s="468"/>
      <c r="Y14" s="468"/>
      <c r="Z14" s="468"/>
      <c r="AA14" s="468"/>
      <c r="AB14" s="532" t="s">
        <v>25</v>
      </c>
      <c r="AC14" s="367"/>
      <c r="AD14" s="258"/>
    </row>
    <row r="15" spans="3:36" ht="26.25" customHeight="1">
      <c r="C15" s="259"/>
      <c r="D15" s="297"/>
      <c r="E15" s="287"/>
      <c r="F15" s="534" t="s">
        <v>69</v>
      </c>
      <c r="G15" s="534"/>
      <c r="H15" s="534"/>
      <c r="I15" s="534"/>
      <c r="J15" s="534"/>
      <c r="K15" s="534"/>
      <c r="L15" s="534"/>
      <c r="M15" s="535"/>
      <c r="N15" s="530"/>
      <c r="O15" s="531"/>
      <c r="P15" s="531"/>
      <c r="Q15" s="531"/>
      <c r="R15" s="531"/>
      <c r="S15" s="531"/>
      <c r="T15" s="531"/>
      <c r="U15" s="531"/>
      <c r="V15" s="531"/>
      <c r="W15" s="531"/>
      <c r="X15" s="531"/>
      <c r="Y15" s="531"/>
      <c r="Z15" s="531"/>
      <c r="AA15" s="531"/>
      <c r="AB15" s="533"/>
      <c r="AC15" s="368"/>
      <c r="AD15" s="258"/>
      <c r="AG15" s="369"/>
    </row>
    <row r="16" spans="3:36">
      <c r="C16" s="259"/>
      <c r="D16" s="297"/>
      <c r="E16" s="358" t="s">
        <v>51</v>
      </c>
      <c r="F16" s="366"/>
      <c r="G16" s="359"/>
      <c r="H16" s="360"/>
      <c r="I16" s="370"/>
      <c r="J16" s="370"/>
      <c r="K16" s="370"/>
      <c r="L16" s="370"/>
      <c r="M16" s="371"/>
      <c r="N16" s="467">
        <f>'【ｼｰﾄ7】安全衛生経費 明細'!I56</f>
        <v>1431179.889</v>
      </c>
      <c r="O16" s="468"/>
      <c r="P16" s="468"/>
      <c r="Q16" s="468"/>
      <c r="R16" s="468"/>
      <c r="S16" s="468"/>
      <c r="T16" s="468"/>
      <c r="U16" s="468"/>
      <c r="V16" s="468"/>
      <c r="W16" s="468"/>
      <c r="X16" s="468"/>
      <c r="Y16" s="468"/>
      <c r="Z16" s="468"/>
      <c r="AA16" s="468"/>
      <c r="AB16" s="532" t="s">
        <v>25</v>
      </c>
      <c r="AC16" s="367"/>
      <c r="AD16" s="258"/>
    </row>
    <row r="17" spans="3:32" ht="24" customHeight="1">
      <c r="C17" s="259"/>
      <c r="D17" s="297"/>
      <c r="E17" s="287"/>
      <c r="F17" s="534" t="s">
        <v>52</v>
      </c>
      <c r="G17" s="534"/>
      <c r="H17" s="534"/>
      <c r="I17" s="534"/>
      <c r="J17" s="534"/>
      <c r="K17" s="534"/>
      <c r="L17" s="534"/>
      <c r="M17" s="535"/>
      <c r="N17" s="530"/>
      <c r="O17" s="531"/>
      <c r="P17" s="531"/>
      <c r="Q17" s="531"/>
      <c r="R17" s="531"/>
      <c r="S17" s="531"/>
      <c r="T17" s="531"/>
      <c r="U17" s="531"/>
      <c r="V17" s="531"/>
      <c r="W17" s="531"/>
      <c r="X17" s="531"/>
      <c r="Y17" s="531"/>
      <c r="Z17" s="531"/>
      <c r="AA17" s="531"/>
      <c r="AB17" s="533"/>
      <c r="AC17" s="368"/>
      <c r="AD17" s="258"/>
    </row>
    <row r="18" spans="3:32" ht="9" customHeight="1">
      <c r="C18" s="259"/>
      <c r="D18" s="297"/>
      <c r="E18" s="297"/>
      <c r="F18" s="372"/>
      <c r="G18" s="372"/>
      <c r="H18" s="372"/>
      <c r="I18" s="372"/>
      <c r="J18" s="372"/>
      <c r="K18" s="372"/>
      <c r="L18" s="372"/>
      <c r="M18" s="372"/>
      <c r="N18" s="328"/>
      <c r="O18" s="328"/>
      <c r="P18" s="328"/>
      <c r="Q18" s="328"/>
      <c r="R18" s="328"/>
      <c r="S18" s="328"/>
      <c r="T18" s="328"/>
      <c r="U18" s="328"/>
      <c r="V18" s="328"/>
      <c r="W18" s="328"/>
      <c r="X18" s="328"/>
      <c r="Y18" s="328"/>
      <c r="Z18" s="328"/>
      <c r="AA18" s="328"/>
      <c r="AB18" s="231"/>
      <c r="AC18" s="308"/>
      <c r="AD18" s="258"/>
    </row>
    <row r="19" spans="3:32" ht="59.25" customHeight="1">
      <c r="C19" s="259"/>
      <c r="D19" s="297"/>
      <c r="E19" s="540" t="s">
        <v>70</v>
      </c>
      <c r="F19" s="540"/>
      <c r="G19" s="540"/>
      <c r="H19" s="540"/>
      <c r="I19" s="540"/>
      <c r="J19" s="540"/>
      <c r="K19" s="540"/>
      <c r="L19" s="540"/>
      <c r="M19" s="540"/>
      <c r="N19" s="540"/>
      <c r="O19" s="540"/>
      <c r="P19" s="540"/>
      <c r="Q19" s="540"/>
      <c r="R19" s="540"/>
      <c r="S19" s="540"/>
      <c r="T19" s="540"/>
      <c r="U19" s="540"/>
      <c r="V19" s="540"/>
      <c r="W19" s="540"/>
      <c r="X19" s="540"/>
      <c r="Y19" s="540"/>
      <c r="Z19" s="540"/>
      <c r="AA19" s="540"/>
      <c r="AB19" s="540"/>
      <c r="AC19" s="540"/>
      <c r="AD19" s="258"/>
    </row>
    <row r="20" spans="3:32" ht="8.15" customHeight="1" thickBot="1">
      <c r="C20" s="259"/>
      <c r="D20" s="297"/>
      <c r="E20" s="297"/>
      <c r="F20" s="373"/>
      <c r="G20" s="536"/>
      <c r="H20" s="536"/>
      <c r="I20" s="536"/>
      <c r="J20" s="536"/>
      <c r="K20" s="536"/>
      <c r="L20" s="536"/>
      <c r="M20" s="536"/>
      <c r="N20" s="536"/>
      <c r="O20" s="536"/>
      <c r="P20" s="536"/>
      <c r="Q20" s="536"/>
      <c r="R20" s="536"/>
      <c r="S20" s="536"/>
      <c r="T20" s="536"/>
      <c r="U20" s="536"/>
      <c r="V20" s="536"/>
      <c r="W20" s="536"/>
      <c r="X20" s="536"/>
      <c r="Y20" s="536"/>
      <c r="Z20" s="536"/>
      <c r="AA20" s="536"/>
      <c r="AB20" s="536"/>
      <c r="AC20" s="536"/>
      <c r="AD20" s="258"/>
    </row>
    <row r="21" spans="3:32" ht="8.15" customHeight="1" thickTop="1">
      <c r="C21" s="374"/>
      <c r="D21" s="375"/>
      <c r="E21" s="375"/>
      <c r="F21" s="376"/>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8"/>
    </row>
    <row r="22" spans="3:32" ht="69" customHeight="1">
      <c r="C22" s="259"/>
      <c r="D22" s="297"/>
      <c r="E22" s="540" t="s">
        <v>71</v>
      </c>
      <c r="F22" s="540"/>
      <c r="G22" s="540"/>
      <c r="H22" s="540"/>
      <c r="I22" s="540"/>
      <c r="J22" s="540"/>
      <c r="K22" s="540"/>
      <c r="L22" s="540"/>
      <c r="M22" s="540"/>
      <c r="N22" s="540"/>
      <c r="O22" s="540"/>
      <c r="P22" s="540"/>
      <c r="Q22" s="540"/>
      <c r="R22" s="540"/>
      <c r="S22" s="540"/>
      <c r="T22" s="540"/>
      <c r="U22" s="540"/>
      <c r="V22" s="540"/>
      <c r="W22" s="540"/>
      <c r="X22" s="540"/>
      <c r="Y22" s="540"/>
      <c r="Z22" s="540"/>
      <c r="AA22" s="540"/>
      <c r="AB22" s="540"/>
      <c r="AC22" s="540"/>
      <c r="AD22" s="258"/>
    </row>
    <row r="23" spans="3:32" ht="8.15" customHeight="1">
      <c r="C23" s="259"/>
      <c r="D23" s="297"/>
      <c r="E23" s="297"/>
      <c r="F23" s="373"/>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258"/>
    </row>
    <row r="24" spans="3:32" ht="19.5" customHeight="1">
      <c r="C24" s="259"/>
      <c r="D24" s="297"/>
      <c r="E24" s="380" t="s">
        <v>72</v>
      </c>
      <c r="F24" s="381"/>
      <c r="G24" s="382"/>
      <c r="H24" s="383"/>
      <c r="I24" s="382"/>
      <c r="J24" s="382"/>
      <c r="K24" s="382"/>
      <c r="L24" s="382"/>
      <c r="M24" s="384"/>
      <c r="N24" s="385"/>
      <c r="O24" s="217"/>
      <c r="P24" s="217"/>
      <c r="Q24" s="217"/>
      <c r="R24" s="217"/>
      <c r="S24" s="217"/>
      <c r="T24" s="468">
        <v>6450000</v>
      </c>
      <c r="U24" s="468"/>
      <c r="V24" s="468"/>
      <c r="W24" s="468"/>
      <c r="X24" s="468"/>
      <c r="Y24" s="468"/>
      <c r="Z24" s="468"/>
      <c r="AA24" s="468"/>
      <c r="AB24" s="532" t="s">
        <v>25</v>
      </c>
      <c r="AC24" s="320"/>
      <c r="AD24" s="258"/>
    </row>
    <row r="25" spans="3:32" ht="10" customHeight="1">
      <c r="C25" s="259"/>
      <c r="D25" s="297"/>
      <c r="E25" s="537"/>
      <c r="F25" s="538"/>
      <c r="G25" s="538"/>
      <c r="H25" s="538"/>
      <c r="I25" s="538"/>
      <c r="J25" s="538"/>
      <c r="K25" s="538"/>
      <c r="L25" s="538"/>
      <c r="M25" s="539"/>
      <c r="N25" s="386"/>
      <c r="O25" s="218"/>
      <c r="P25" s="218"/>
      <c r="Q25" s="218"/>
      <c r="R25" s="218"/>
      <c r="S25" s="218"/>
      <c r="T25" s="531"/>
      <c r="U25" s="531"/>
      <c r="V25" s="531"/>
      <c r="W25" s="531"/>
      <c r="X25" s="531"/>
      <c r="Y25" s="531"/>
      <c r="Z25" s="531"/>
      <c r="AA25" s="531"/>
      <c r="AB25" s="533"/>
      <c r="AC25" s="363"/>
      <c r="AD25" s="258"/>
      <c r="AF25" s="170"/>
    </row>
    <row r="26" spans="3:32" ht="20.25" customHeight="1" thickBot="1">
      <c r="C26" s="528"/>
      <c r="D26" s="529"/>
      <c r="E26" s="330"/>
      <c r="F26" s="330"/>
      <c r="G26" s="387"/>
      <c r="H26" s="387"/>
      <c r="I26" s="330"/>
      <c r="J26" s="330"/>
      <c r="K26" s="330"/>
      <c r="L26" s="330"/>
      <c r="M26" s="330"/>
      <c r="N26" s="330"/>
      <c r="O26" s="330"/>
      <c r="P26" s="330"/>
      <c r="Q26" s="330"/>
      <c r="R26" s="330"/>
      <c r="S26" s="330"/>
      <c r="T26" s="330"/>
      <c r="U26" s="330"/>
      <c r="V26" s="330"/>
      <c r="W26" s="330"/>
      <c r="X26" s="330"/>
      <c r="Y26" s="330"/>
      <c r="Z26" s="221"/>
      <c r="AA26" s="221"/>
      <c r="AB26" s="221"/>
      <c r="AC26" s="335" t="s">
        <v>55</v>
      </c>
      <c r="AD26" s="336"/>
    </row>
  </sheetData>
  <mergeCells count="23">
    <mergeCell ref="E22:AC22"/>
    <mergeCell ref="N10:AA10"/>
    <mergeCell ref="Z3:AC3"/>
    <mergeCell ref="D4:E4"/>
    <mergeCell ref="Z4:AC4"/>
    <mergeCell ref="E9:M9"/>
    <mergeCell ref="N9:AC9"/>
    <mergeCell ref="C26:D26"/>
    <mergeCell ref="N11:AA12"/>
    <mergeCell ref="AB11:AB12"/>
    <mergeCell ref="F12:M12"/>
    <mergeCell ref="N13:AA13"/>
    <mergeCell ref="N14:AA15"/>
    <mergeCell ref="AB14:AB15"/>
    <mergeCell ref="F15:M15"/>
    <mergeCell ref="N16:AA17"/>
    <mergeCell ref="AB16:AB17"/>
    <mergeCell ref="F17:M17"/>
    <mergeCell ref="G20:AC20"/>
    <mergeCell ref="E25:M25"/>
    <mergeCell ref="AB24:AB25"/>
    <mergeCell ref="T24:AA25"/>
    <mergeCell ref="E19:AC19"/>
  </mergeCells>
  <phoneticPr fontId="3"/>
  <conditionalFormatting sqref="Z3:AC5">
    <cfRule type="expression" dxfId="8" priority="1">
      <formula>$Z$3&lt;&gt;""</formula>
    </cfRule>
  </conditionalFormatting>
  <pageMargins left="0.25" right="0.25" top="0.75" bottom="0.75" header="0.3" footer="0.3"/>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D1C1-A174-4154-99AF-8CDB88CF7D66}">
  <sheetPr>
    <tabColor rgb="FF92D050"/>
  </sheetPr>
  <dimension ref="B2:AB51"/>
  <sheetViews>
    <sheetView showGridLines="0" zoomScale="68" zoomScaleNormal="68" zoomScaleSheetLayoutView="68" workbookViewId="0">
      <selection activeCell="G1" sqref="G1"/>
    </sheetView>
  </sheetViews>
  <sheetFormatPr defaultColWidth="4.5" defaultRowHeight="15" outlineLevelCol="1"/>
  <cols>
    <col min="1" max="1" width="4.5" style="205" customWidth="1"/>
    <col min="2" max="2" width="2" style="205" customWidth="1"/>
    <col min="3" max="3" width="19.6640625" style="205" customWidth="1"/>
    <col min="4" max="4" width="17.6640625" style="205" customWidth="1"/>
    <col min="5" max="5" width="13.1640625" style="205" customWidth="1"/>
    <col min="6" max="6" width="9.5" style="205" customWidth="1"/>
    <col min="7" max="7" width="8.6640625" style="205" customWidth="1"/>
    <col min="8" max="9" width="13" style="205" bestFit="1" customWidth="1"/>
    <col min="10" max="11" width="8.6640625" style="205" customWidth="1"/>
    <col min="12" max="12" width="1" style="205" customWidth="1"/>
    <col min="13" max="13" width="11.58203125" style="205" customWidth="1"/>
    <col min="14" max="14" width="2" style="205" customWidth="1"/>
    <col min="15" max="15" width="27.6640625" style="205" customWidth="1"/>
    <col min="16" max="16" width="2" style="205" customWidth="1"/>
    <col min="17" max="20" width="4.5" style="205"/>
    <col min="21" max="21" width="9.1640625" style="205" bestFit="1" customWidth="1"/>
    <col min="22" max="22" width="4.5" style="205"/>
    <col min="23" max="23" width="8.5" style="205" bestFit="1" customWidth="1"/>
    <col min="24" max="24" width="7" style="205" bestFit="1" customWidth="1"/>
    <col min="25" max="25" width="4.5" style="205"/>
    <col min="26" max="27" width="4.5" style="205" hidden="1" customWidth="1" outlineLevel="1"/>
    <col min="28" max="28" width="4.5" style="205" collapsed="1"/>
    <col min="29" max="16384" width="4.5" style="205"/>
  </cols>
  <sheetData>
    <row r="2" spans="2:28" ht="16.25" customHeight="1">
      <c r="B2" s="548" t="s">
        <v>73</v>
      </c>
      <c r="C2" s="549"/>
      <c r="D2" s="549"/>
      <c r="E2" s="549"/>
      <c r="F2" s="549"/>
      <c r="G2" s="549"/>
      <c r="H2" s="549"/>
      <c r="I2" s="549"/>
      <c r="J2" s="549"/>
      <c r="K2" s="549"/>
      <c r="L2" s="549"/>
      <c r="M2" s="549"/>
      <c r="N2" s="549"/>
      <c r="O2" s="549"/>
      <c r="P2" s="550"/>
    </row>
    <row r="3" spans="2:28" ht="15.75" customHeight="1">
      <c r="B3" s="551"/>
      <c r="C3" s="552"/>
      <c r="D3" s="552"/>
      <c r="E3" s="552"/>
      <c r="F3" s="552"/>
      <c r="G3" s="552"/>
      <c r="H3" s="552"/>
      <c r="I3" s="552"/>
      <c r="J3" s="552"/>
      <c r="K3" s="552"/>
      <c r="L3" s="552"/>
      <c r="M3" s="552"/>
      <c r="N3" s="552"/>
      <c r="O3" s="552"/>
      <c r="P3" s="553"/>
    </row>
    <row r="4" spans="2:28">
      <c r="B4" s="554"/>
      <c r="C4" s="388"/>
      <c r="D4" s="389"/>
      <c r="E4" s="389"/>
      <c r="F4" s="389"/>
      <c r="G4" s="389"/>
      <c r="H4" s="389"/>
      <c r="I4" s="389"/>
      <c r="J4" s="389"/>
      <c r="K4" s="389"/>
      <c r="L4" s="389"/>
      <c r="M4" s="389"/>
      <c r="N4" s="389"/>
      <c r="O4" s="389"/>
      <c r="P4" s="390"/>
    </row>
    <row r="5" spans="2:28" s="214" customFormat="1" ht="15" customHeight="1" thickBot="1">
      <c r="B5" s="554"/>
      <c r="C5" s="213" t="s">
        <v>74</v>
      </c>
      <c r="D5" s="213" t="s">
        <v>75</v>
      </c>
      <c r="E5" s="213" t="s">
        <v>76</v>
      </c>
      <c r="F5" s="213" t="s">
        <v>77</v>
      </c>
      <c r="G5" s="213" t="s">
        <v>78</v>
      </c>
      <c r="H5" s="213" t="s">
        <v>79</v>
      </c>
      <c r="I5" s="213" t="s">
        <v>80</v>
      </c>
      <c r="J5" s="213" t="s">
        <v>81</v>
      </c>
      <c r="K5" s="213" t="s">
        <v>82</v>
      </c>
      <c r="M5" s="213" t="s">
        <v>83</v>
      </c>
      <c r="N5" s="215"/>
      <c r="O5" s="216" t="s">
        <v>84</v>
      </c>
      <c r="P5" s="391"/>
    </row>
    <row r="6" spans="2:28" s="183" customFormat="1" ht="13.25" customHeight="1" thickTop="1">
      <c r="B6" s="554"/>
      <c r="O6" s="392" t="s">
        <v>85</v>
      </c>
      <c r="P6" s="393"/>
      <c r="AA6" s="183" t="s">
        <v>86</v>
      </c>
    </row>
    <row r="7" spans="2:28" s="183" customFormat="1" ht="17.5" customHeight="1">
      <c r="B7" s="554"/>
      <c r="C7" s="195" t="s">
        <v>87</v>
      </c>
      <c r="D7" s="184" t="s">
        <v>88</v>
      </c>
      <c r="E7" s="196"/>
      <c r="F7" s="184"/>
      <c r="G7" s="184">
        <v>940</v>
      </c>
      <c r="H7" s="184"/>
      <c r="I7" s="163"/>
      <c r="J7" s="163" t="s">
        <v>89</v>
      </c>
      <c r="K7" s="197" cm="1">
        <f t="array" ref="K7">IFERROR(SUMIFS(INDEX(M:M,ROW()+1):INDEX(M:M,ROW()+MATCH(TRUE,INDEX(C:C,ROW()+1):C1000000&lt;&gt;"",0)-1),INDEX(C:C,ROW()+1):INDEX(C:C,ROW()+MATCH(TRUE,INDEX(C:C,ROW()+1):C1000000&lt;&gt;"",0)-1),""),SUMIFS(INDEX(M:M,ROW()+1):M1000000,INDEX(C:C,ROW()+1):C1000000,""))</f>
        <v>9819.9050000000007</v>
      </c>
      <c r="L7" s="197"/>
      <c r="M7" s="197">
        <f t="shared" ref="M7:M12" si="0">IF($G7="","",IF($K7="","",$G7*$K7))</f>
        <v>9230710.7000000011</v>
      </c>
      <c r="O7" s="184"/>
      <c r="P7" s="393"/>
    </row>
    <row r="8" spans="2:28" s="183" customFormat="1" ht="16.25" customHeight="1">
      <c r="B8" s="554"/>
      <c r="C8" s="198"/>
      <c r="D8" s="199"/>
      <c r="E8" s="198" t="s">
        <v>90</v>
      </c>
      <c r="F8" s="198" t="s">
        <v>91</v>
      </c>
      <c r="G8" s="200">
        <v>1</v>
      </c>
      <c r="H8" s="200"/>
      <c r="I8" s="201"/>
      <c r="J8" s="201" t="s">
        <v>89</v>
      </c>
      <c r="K8" s="202">
        <v>2540</v>
      </c>
      <c r="L8" s="203"/>
      <c r="M8" s="202">
        <f t="shared" si="0"/>
        <v>2540</v>
      </c>
      <c r="O8" s="184"/>
      <c r="P8" s="393"/>
    </row>
    <row r="9" spans="2:28" s="183" customFormat="1" ht="16.25" customHeight="1">
      <c r="B9" s="554"/>
      <c r="C9" s="164"/>
      <c r="E9" s="184"/>
      <c r="F9" s="184" t="s">
        <v>92</v>
      </c>
      <c r="G9" s="165">
        <v>1</v>
      </c>
      <c r="H9" s="165"/>
      <c r="I9" s="163"/>
      <c r="J9" s="163" t="s">
        <v>89</v>
      </c>
      <c r="K9" s="197">
        <v>1200</v>
      </c>
      <c r="L9" s="203"/>
      <c r="M9" s="197">
        <f t="shared" si="0"/>
        <v>1200</v>
      </c>
      <c r="O9" s="184"/>
      <c r="P9" s="393"/>
    </row>
    <row r="10" spans="2:28" s="183" customFormat="1" ht="16.25" customHeight="1">
      <c r="B10" s="554"/>
      <c r="C10" s="184"/>
      <c r="D10" s="184"/>
      <c r="E10" s="184"/>
      <c r="F10" s="184" t="s">
        <v>93</v>
      </c>
      <c r="G10" s="165">
        <v>1</v>
      </c>
      <c r="H10" s="165"/>
      <c r="I10" s="163"/>
      <c r="J10" s="163" t="s">
        <v>89</v>
      </c>
      <c r="K10" s="197">
        <v>500</v>
      </c>
      <c r="L10" s="203"/>
      <c r="M10" s="197">
        <f t="shared" si="0"/>
        <v>500</v>
      </c>
      <c r="O10" s="184"/>
      <c r="P10" s="393"/>
      <c r="U10" s="394"/>
    </row>
    <row r="11" spans="2:28" s="183" customFormat="1" ht="16.25" customHeight="1">
      <c r="B11" s="554"/>
      <c r="C11" s="184"/>
      <c r="D11" s="184"/>
      <c r="E11" s="204"/>
      <c r="F11" s="184" t="s">
        <v>94</v>
      </c>
      <c r="G11" s="184"/>
      <c r="H11" s="184"/>
      <c r="I11" s="184"/>
      <c r="J11" s="184"/>
      <c r="K11" s="197"/>
      <c r="L11" s="203"/>
      <c r="M11" s="197" t="str">
        <f t="shared" si="0"/>
        <v/>
      </c>
      <c r="O11" s="184"/>
      <c r="P11" s="393"/>
      <c r="U11" s="394"/>
    </row>
    <row r="12" spans="2:28" s="183" customFormat="1" ht="16.25" customHeight="1">
      <c r="B12" s="554"/>
      <c r="C12" s="184"/>
      <c r="D12" s="184"/>
      <c r="E12" s="195" t="s">
        <v>95</v>
      </c>
      <c r="F12" s="195" t="s">
        <v>96</v>
      </c>
      <c r="G12" s="164">
        <v>0.13217000000000001</v>
      </c>
      <c r="H12" s="164">
        <v>0.13217000000000001</v>
      </c>
      <c r="I12" s="163"/>
      <c r="J12" s="163" t="s">
        <v>97</v>
      </c>
      <c r="K12" s="197">
        <v>31700</v>
      </c>
      <c r="L12" s="203"/>
      <c r="M12" s="197">
        <f t="shared" si="0"/>
        <v>4189.7890000000007</v>
      </c>
      <c r="O12" s="184"/>
      <c r="P12" s="393"/>
      <c r="U12" s="394"/>
      <c r="X12" s="394"/>
    </row>
    <row r="13" spans="2:28" s="183" customFormat="1" ht="16.25" customHeight="1">
      <c r="B13" s="554"/>
      <c r="C13" s="184"/>
      <c r="D13" s="184"/>
      <c r="E13" s="195"/>
      <c r="F13" s="195"/>
      <c r="G13" s="164"/>
      <c r="H13" s="164"/>
      <c r="I13" s="163" t="s">
        <v>98</v>
      </c>
      <c r="J13" s="163" t="s">
        <v>99</v>
      </c>
      <c r="K13" s="197"/>
      <c r="L13" s="203"/>
      <c r="M13" s="197"/>
      <c r="O13" s="184"/>
      <c r="P13" s="393"/>
      <c r="U13" s="395"/>
      <c r="X13" s="394"/>
      <c r="Z13" s="183">
        <f>SUM(G12:G14)</f>
        <v>0.18404000000000001</v>
      </c>
      <c r="AA13" s="183">
        <f>Z13*G7</f>
        <v>172.99760000000001</v>
      </c>
    </row>
    <row r="14" spans="2:28" s="183" customFormat="1" ht="16.25" customHeight="1">
      <c r="B14" s="554"/>
      <c r="C14" s="184"/>
      <c r="D14" s="184"/>
      <c r="E14" s="195" t="s">
        <v>95</v>
      </c>
      <c r="F14" s="195" t="s">
        <v>100</v>
      </c>
      <c r="G14" s="164">
        <v>5.1869999999999999E-2</v>
      </c>
      <c r="H14" s="164">
        <v>5.1869999999999999E-2</v>
      </c>
      <c r="I14" s="163"/>
      <c r="J14" s="163" t="s">
        <v>97</v>
      </c>
      <c r="K14" s="197">
        <v>26800</v>
      </c>
      <c r="L14" s="203"/>
      <c r="M14" s="197">
        <f>IF($G14="","",IF($K14="","",$G14*$K14))</f>
        <v>1390.116</v>
      </c>
      <c r="O14" s="184"/>
      <c r="P14" s="393"/>
      <c r="U14" s="395"/>
      <c r="X14" s="394"/>
    </row>
    <row r="15" spans="2:28" ht="16.25" customHeight="1">
      <c r="B15" s="554"/>
      <c r="C15" s="184"/>
      <c r="D15" s="184"/>
      <c r="E15" s="195"/>
      <c r="F15" s="195"/>
      <c r="G15" s="164"/>
      <c r="H15" s="164"/>
      <c r="I15" s="163" t="s">
        <v>101</v>
      </c>
      <c r="J15" s="163" t="s">
        <v>99</v>
      </c>
      <c r="K15" s="197"/>
      <c r="L15" s="203"/>
      <c r="M15" s="197"/>
      <c r="O15" s="184"/>
      <c r="P15" s="390"/>
      <c r="S15" s="183"/>
      <c r="T15" s="183"/>
      <c r="U15" s="183"/>
      <c r="V15" s="183"/>
      <c r="W15" s="183"/>
      <c r="X15" s="394"/>
      <c r="Y15" s="183"/>
      <c r="Z15" s="183"/>
      <c r="AA15" s="183"/>
      <c r="AB15" s="183"/>
    </row>
    <row r="16" spans="2:28" ht="16.25" customHeight="1">
      <c r="B16" s="554"/>
      <c r="C16" s="184"/>
      <c r="D16" s="184"/>
      <c r="E16" s="206" t="s">
        <v>102</v>
      </c>
      <c r="F16" s="195"/>
      <c r="G16" s="164"/>
      <c r="H16" s="164"/>
      <c r="I16" s="163"/>
      <c r="J16" s="163"/>
      <c r="K16" s="197"/>
      <c r="L16" s="203"/>
      <c r="M16" s="197"/>
      <c r="O16" s="184"/>
      <c r="P16" s="390"/>
      <c r="S16" s="183"/>
      <c r="T16" s="183"/>
      <c r="U16" s="183"/>
      <c r="V16" s="183"/>
      <c r="W16" s="183"/>
      <c r="X16" s="394"/>
      <c r="Y16" s="183"/>
      <c r="Z16" s="183"/>
      <c r="AA16" s="183"/>
      <c r="AB16" s="183"/>
    </row>
    <row r="17" spans="2:28" ht="16.25" customHeight="1">
      <c r="B17" s="554"/>
      <c r="C17" s="195" t="s">
        <v>103</v>
      </c>
      <c r="D17" s="184" t="s">
        <v>88</v>
      </c>
      <c r="E17" s="196"/>
      <c r="F17" s="184"/>
      <c r="G17" s="184">
        <v>940</v>
      </c>
      <c r="H17" s="184"/>
      <c r="I17" s="163"/>
      <c r="J17" s="163" t="s">
        <v>89</v>
      </c>
      <c r="K17" s="197" cm="1">
        <f t="array" ref="K17">IFERROR(SUMIFS(INDEX(M:M,ROW()+1):INDEX(M:M,ROW()+MATCH(TRUE,INDEX(C:C,ROW()+1):C1000000&lt;&gt;"",0)-1),INDEX(C:C,ROW()+1):INDEX(C:C,ROW()+MATCH(TRUE,INDEX(C:C,ROW()+1):C1000000&lt;&gt;"",0)-1),""),SUMIFS(INDEX(M:M,ROW()+1):M1000000,INDEX(C:C,ROW()+1):C1000000,""))</f>
        <v>8079.9050000000007</v>
      </c>
      <c r="L17" s="203"/>
      <c r="M17" s="197">
        <f t="shared" ref="M17:M22" si="1">IF($G17="","",IF($K17="","",$G17*$K17))</f>
        <v>7595110.7000000002</v>
      </c>
      <c r="O17" s="184"/>
      <c r="P17" s="390"/>
      <c r="S17" s="183"/>
      <c r="T17" s="183"/>
      <c r="U17" s="183"/>
      <c r="V17" s="183"/>
      <c r="W17" s="183"/>
      <c r="X17" s="394"/>
      <c r="Y17" s="183"/>
      <c r="Z17" s="183"/>
      <c r="AA17" s="183"/>
      <c r="AB17" s="183"/>
    </row>
    <row r="18" spans="2:28" s="183" customFormat="1" ht="16.25" customHeight="1">
      <c r="B18" s="554"/>
      <c r="C18" s="184"/>
      <c r="D18" s="184"/>
      <c r="E18" s="195" t="s">
        <v>90</v>
      </c>
      <c r="F18" s="195" t="s">
        <v>104</v>
      </c>
      <c r="G18" s="165">
        <v>1</v>
      </c>
      <c r="H18" s="165"/>
      <c r="I18" s="163"/>
      <c r="J18" s="163" t="s">
        <v>89</v>
      </c>
      <c r="K18" s="197">
        <v>1000</v>
      </c>
      <c r="L18" s="203"/>
      <c r="M18" s="197">
        <f t="shared" si="1"/>
        <v>1000</v>
      </c>
      <c r="O18" s="184"/>
      <c r="P18" s="393"/>
    </row>
    <row r="19" spans="2:28" s="183" customFormat="1" ht="16.25" customHeight="1">
      <c r="B19" s="554"/>
      <c r="C19" s="164"/>
      <c r="D19" s="184"/>
      <c r="E19" s="184"/>
      <c r="F19" s="184" t="s">
        <v>105</v>
      </c>
      <c r="G19" s="165">
        <v>1</v>
      </c>
      <c r="H19" s="165"/>
      <c r="I19" s="163"/>
      <c r="J19" s="163" t="s">
        <v>89</v>
      </c>
      <c r="K19" s="197">
        <v>700</v>
      </c>
      <c r="L19" s="203"/>
      <c r="M19" s="197">
        <f t="shared" si="1"/>
        <v>700</v>
      </c>
      <c r="O19" s="184"/>
      <c r="P19" s="393"/>
    </row>
    <row r="20" spans="2:28" s="183" customFormat="1" ht="16.25" customHeight="1">
      <c r="B20" s="554"/>
      <c r="C20" s="184"/>
      <c r="D20" s="184"/>
      <c r="E20" s="184"/>
      <c r="F20" s="184" t="s">
        <v>106</v>
      </c>
      <c r="G20" s="165">
        <v>1</v>
      </c>
      <c r="H20" s="165"/>
      <c r="I20" s="163"/>
      <c r="J20" s="163" t="s">
        <v>89</v>
      </c>
      <c r="K20" s="197">
        <v>800</v>
      </c>
      <c r="L20" s="203"/>
      <c r="M20" s="197">
        <f t="shared" si="1"/>
        <v>800</v>
      </c>
      <c r="O20" s="184"/>
      <c r="P20" s="393"/>
    </row>
    <row r="21" spans="2:28" s="183" customFormat="1" ht="16.25" customHeight="1">
      <c r="B21" s="554"/>
      <c r="C21" s="184"/>
      <c r="D21" s="184"/>
      <c r="E21" s="204"/>
      <c r="F21" s="184" t="s">
        <v>94</v>
      </c>
      <c r="G21" s="184"/>
      <c r="H21" s="184"/>
      <c r="I21" s="184"/>
      <c r="J21" s="184"/>
      <c r="K21" s="197"/>
      <c r="L21" s="203"/>
      <c r="M21" s="197" t="str">
        <f t="shared" si="1"/>
        <v/>
      </c>
      <c r="O21" s="184"/>
      <c r="P21" s="393"/>
    </row>
    <row r="22" spans="2:28" s="183" customFormat="1" ht="16.25" customHeight="1">
      <c r="B22" s="554"/>
      <c r="C22" s="184"/>
      <c r="D22" s="184"/>
      <c r="E22" s="195" t="s">
        <v>95</v>
      </c>
      <c r="F22" s="195" t="s">
        <v>107</v>
      </c>
      <c r="G22" s="164">
        <v>0.13217000000000001</v>
      </c>
      <c r="H22" s="164">
        <v>0.13217000000000001</v>
      </c>
      <c r="I22" s="163"/>
      <c r="J22" s="163" t="s">
        <v>97</v>
      </c>
      <c r="K22" s="197">
        <v>31700</v>
      </c>
      <c r="L22" s="203"/>
      <c r="M22" s="197">
        <f t="shared" si="1"/>
        <v>4189.7890000000007</v>
      </c>
      <c r="O22" s="184"/>
      <c r="P22" s="393"/>
    </row>
    <row r="23" spans="2:28" s="183" customFormat="1" ht="16.25" customHeight="1">
      <c r="B23" s="554"/>
      <c r="C23" s="184"/>
      <c r="D23" s="184"/>
      <c r="E23" s="195"/>
      <c r="F23" s="195"/>
      <c r="G23" s="164"/>
      <c r="H23" s="164"/>
      <c r="I23" s="163" t="s">
        <v>98</v>
      </c>
      <c r="J23" s="163" t="s">
        <v>99</v>
      </c>
      <c r="K23" s="197"/>
      <c r="L23" s="203"/>
      <c r="M23" s="197"/>
      <c r="O23" s="184"/>
      <c r="P23" s="393"/>
      <c r="S23" s="205"/>
      <c r="T23" s="205"/>
      <c r="V23" s="205"/>
      <c r="W23" s="205"/>
      <c r="X23" s="205"/>
      <c r="Y23" s="205"/>
      <c r="Z23" s="183">
        <f>SUM(G22:G24)</f>
        <v>0.18404000000000001</v>
      </c>
      <c r="AA23" s="183">
        <f>Z23*G17</f>
        <v>172.99760000000001</v>
      </c>
      <c r="AB23" s="205"/>
    </row>
    <row r="24" spans="2:28" s="183" customFormat="1" ht="16.25" customHeight="1">
      <c r="B24" s="554"/>
      <c r="C24" s="184"/>
      <c r="D24" s="184"/>
      <c r="E24" s="195" t="s">
        <v>95</v>
      </c>
      <c r="F24" s="195" t="s">
        <v>108</v>
      </c>
      <c r="G24" s="164">
        <v>5.1869999999999999E-2</v>
      </c>
      <c r="H24" s="164">
        <v>5.1869999999999999E-2</v>
      </c>
      <c r="I24" s="163"/>
      <c r="J24" s="163" t="s">
        <v>97</v>
      </c>
      <c r="K24" s="197">
        <v>26800</v>
      </c>
      <c r="L24" s="203"/>
      <c r="M24" s="197">
        <f>IF($G24="","",IF($K24="","",$G24*$K24))</f>
        <v>1390.116</v>
      </c>
      <c r="O24" s="184"/>
      <c r="P24" s="393"/>
      <c r="S24" s="205"/>
      <c r="T24" s="205"/>
      <c r="V24" s="205"/>
      <c r="W24" s="205"/>
      <c r="X24" s="205"/>
      <c r="Y24" s="205"/>
      <c r="AB24" s="205"/>
    </row>
    <row r="25" spans="2:28" ht="16.25" customHeight="1">
      <c r="B25" s="554"/>
      <c r="C25" s="184"/>
      <c r="D25" s="184"/>
      <c r="E25" s="195"/>
      <c r="F25" s="195"/>
      <c r="G25" s="164"/>
      <c r="H25" s="164"/>
      <c r="I25" s="163" t="s">
        <v>101</v>
      </c>
      <c r="J25" s="163" t="s">
        <v>99</v>
      </c>
      <c r="K25" s="197"/>
      <c r="L25" s="203"/>
      <c r="M25" s="197"/>
      <c r="O25" s="184"/>
      <c r="P25" s="390"/>
      <c r="S25" s="183"/>
      <c r="T25" s="183"/>
      <c r="U25" s="183"/>
      <c r="V25" s="183"/>
      <c r="W25" s="183"/>
      <c r="X25" s="183"/>
      <c r="Y25" s="183"/>
      <c r="Z25" s="183"/>
      <c r="AA25" s="183"/>
      <c r="AB25" s="183"/>
    </row>
    <row r="26" spans="2:28" ht="16.25" customHeight="1">
      <c r="B26" s="554"/>
      <c r="C26" s="184"/>
      <c r="D26" s="184"/>
      <c r="E26" s="206" t="s">
        <v>102</v>
      </c>
      <c r="F26" s="195"/>
      <c r="G26" s="164"/>
      <c r="H26" s="164"/>
      <c r="I26" s="163"/>
      <c r="J26" s="163"/>
      <c r="K26" s="197"/>
      <c r="L26" s="203"/>
      <c r="M26" s="197"/>
      <c r="O26" s="184"/>
      <c r="P26" s="390"/>
      <c r="S26" s="183"/>
      <c r="T26" s="183"/>
      <c r="U26" s="183"/>
      <c r="V26" s="183"/>
      <c r="W26" s="183"/>
      <c r="X26" s="183"/>
      <c r="Y26" s="183"/>
      <c r="Z26" s="183"/>
      <c r="AA26" s="183"/>
      <c r="AB26" s="183"/>
    </row>
    <row r="27" spans="2:28" ht="16.25" customHeight="1">
      <c r="B27" s="554"/>
      <c r="C27" s="195" t="s">
        <v>109</v>
      </c>
      <c r="D27" s="184" t="s">
        <v>88</v>
      </c>
      <c r="E27" s="196"/>
      <c r="F27" s="184"/>
      <c r="G27" s="184">
        <v>940</v>
      </c>
      <c r="H27" s="184"/>
      <c r="I27" s="163"/>
      <c r="J27" s="163" t="s">
        <v>89</v>
      </c>
      <c r="K27" s="197" cm="1">
        <f t="array" ref="K27">IFERROR(SUMIFS(INDEX(M:M,ROW()+1):INDEX(M:M,ROW()+MATCH(TRUE,INDEX(C:C,ROW()+1):C1000000&lt;&gt;"",0)-1),INDEX(C:C,ROW()+1):INDEX(C:C,ROW()+MATCH(TRUE,INDEX(C:C,ROW()+1):C1000000&lt;&gt;"",0)-1),""),SUMIFS(INDEX(M:M,ROW()+1):M1000000,INDEX(C:C,ROW()+1):C1000000,""))</f>
        <v>6629.9050000000007</v>
      </c>
      <c r="L27" s="203"/>
      <c r="M27" s="197">
        <f t="shared" ref="M27:M32" si="2">IF($G27="","",IF($K27="","",$G27*$K27))</f>
        <v>6232110.7000000002</v>
      </c>
      <c r="O27" s="184"/>
      <c r="P27" s="390"/>
      <c r="S27" s="183"/>
      <c r="T27" s="183"/>
      <c r="U27" s="183"/>
      <c r="V27" s="183"/>
      <c r="W27" s="183"/>
      <c r="X27" s="183"/>
      <c r="Y27" s="183"/>
      <c r="Z27" s="183"/>
      <c r="AA27" s="183"/>
      <c r="AB27" s="183"/>
    </row>
    <row r="28" spans="2:28" s="183" customFormat="1" ht="16.25" customHeight="1">
      <c r="B28" s="554"/>
      <c r="C28" s="195"/>
      <c r="D28" s="184"/>
      <c r="E28" s="195" t="s">
        <v>90</v>
      </c>
      <c r="F28" s="195" t="s">
        <v>110</v>
      </c>
      <c r="G28" s="165">
        <v>1</v>
      </c>
      <c r="H28" s="165"/>
      <c r="I28" s="163"/>
      <c r="J28" s="163" t="s">
        <v>89</v>
      </c>
      <c r="K28" s="197">
        <v>450</v>
      </c>
      <c r="L28" s="203"/>
      <c r="M28" s="197">
        <f t="shared" si="2"/>
        <v>450</v>
      </c>
      <c r="O28" s="184"/>
      <c r="P28" s="393"/>
    </row>
    <row r="29" spans="2:28" s="183" customFormat="1" ht="16.25" customHeight="1">
      <c r="B29" s="554"/>
      <c r="C29" s="164"/>
      <c r="D29" s="184"/>
      <c r="E29" s="184"/>
      <c r="F29" s="184" t="s">
        <v>111</v>
      </c>
      <c r="G29" s="165">
        <v>1</v>
      </c>
      <c r="H29" s="165"/>
      <c r="I29" s="163"/>
      <c r="J29" s="163" t="s">
        <v>89</v>
      </c>
      <c r="K29" s="197">
        <v>400</v>
      </c>
      <c r="L29" s="203"/>
      <c r="M29" s="197">
        <f t="shared" si="2"/>
        <v>400</v>
      </c>
      <c r="O29" s="184"/>
      <c r="P29" s="393"/>
    </row>
    <row r="30" spans="2:28" s="183" customFormat="1" ht="16.25" customHeight="1">
      <c r="B30" s="554"/>
      <c r="C30" s="184"/>
      <c r="D30" s="184"/>
      <c r="E30" s="184"/>
      <c r="F30" s="184" t="s">
        <v>112</v>
      </c>
      <c r="G30" s="165">
        <v>1</v>
      </c>
      <c r="H30" s="165"/>
      <c r="I30" s="163"/>
      <c r="J30" s="163" t="s">
        <v>89</v>
      </c>
      <c r="K30" s="197">
        <v>200</v>
      </c>
      <c r="L30" s="203"/>
      <c r="M30" s="197">
        <f t="shared" si="2"/>
        <v>200</v>
      </c>
      <c r="O30" s="184"/>
      <c r="P30" s="393"/>
    </row>
    <row r="31" spans="2:28" s="183" customFormat="1" ht="16.25" customHeight="1">
      <c r="B31" s="554"/>
      <c r="C31" s="184"/>
      <c r="D31" s="184"/>
      <c r="E31" s="204"/>
      <c r="F31" s="184" t="s">
        <v>94</v>
      </c>
      <c r="G31" s="184"/>
      <c r="H31" s="184"/>
      <c r="I31" s="184"/>
      <c r="J31" s="184"/>
      <c r="K31" s="197"/>
      <c r="L31" s="203"/>
      <c r="M31" s="197" t="str">
        <f t="shared" si="2"/>
        <v/>
      </c>
      <c r="O31" s="184"/>
      <c r="P31" s="393"/>
    </row>
    <row r="32" spans="2:28" s="183" customFormat="1" ht="16.25" customHeight="1">
      <c r="B32" s="554"/>
      <c r="C32" s="184"/>
      <c r="D32" s="184"/>
      <c r="E32" s="195" t="s">
        <v>95</v>
      </c>
      <c r="F32" s="195" t="s">
        <v>113</v>
      </c>
      <c r="G32" s="164">
        <v>0.13217000000000001</v>
      </c>
      <c r="H32" s="164">
        <v>0.13217000000000001</v>
      </c>
      <c r="I32" s="163"/>
      <c r="J32" s="163" t="s">
        <v>97</v>
      </c>
      <c r="K32" s="197">
        <v>31700</v>
      </c>
      <c r="L32" s="203"/>
      <c r="M32" s="197">
        <f t="shared" si="2"/>
        <v>4189.7890000000007</v>
      </c>
      <c r="O32" s="184"/>
      <c r="P32" s="393"/>
    </row>
    <row r="33" spans="2:27" s="183" customFormat="1" ht="16.25" customHeight="1">
      <c r="B33" s="554"/>
      <c r="C33" s="184"/>
      <c r="D33" s="184"/>
      <c r="E33" s="206"/>
      <c r="F33" s="206"/>
      <c r="G33" s="207"/>
      <c r="H33" s="207"/>
      <c r="I33" s="163" t="s">
        <v>98</v>
      </c>
      <c r="J33" s="163" t="s">
        <v>99</v>
      </c>
      <c r="K33" s="197"/>
      <c r="L33" s="203"/>
      <c r="M33" s="197"/>
      <c r="O33" s="184"/>
      <c r="P33" s="393"/>
      <c r="Z33" s="183">
        <f>SUM(G32:G34)</f>
        <v>0.18404000000000001</v>
      </c>
      <c r="AA33" s="183">
        <f>Z33*G27</f>
        <v>172.99760000000001</v>
      </c>
    </row>
    <row r="34" spans="2:27" s="183" customFormat="1" ht="16.25" customHeight="1">
      <c r="B34" s="554"/>
      <c r="C34" s="208"/>
      <c r="D34" s="208"/>
      <c r="E34" s="206" t="s">
        <v>95</v>
      </c>
      <c r="F34" s="206" t="s">
        <v>114</v>
      </c>
      <c r="G34" s="207">
        <v>5.1869999999999999E-2</v>
      </c>
      <c r="H34" s="207">
        <v>5.1869999999999999E-2</v>
      </c>
      <c r="I34" s="209"/>
      <c r="J34" s="163" t="s">
        <v>97</v>
      </c>
      <c r="K34" s="197">
        <v>26800</v>
      </c>
      <c r="L34" s="203"/>
      <c r="M34" s="197">
        <f>IF($G34="","",IF($K34="","",$G34*$K34))</f>
        <v>1390.116</v>
      </c>
      <c r="O34" s="184"/>
      <c r="P34" s="393"/>
    </row>
    <row r="35" spans="2:27" ht="16.25" customHeight="1">
      <c r="B35" s="554"/>
      <c r="C35" s="208"/>
      <c r="D35" s="208"/>
      <c r="E35" s="206"/>
      <c r="F35" s="206"/>
      <c r="G35" s="207"/>
      <c r="H35" s="207"/>
      <c r="I35" s="209" t="s">
        <v>101</v>
      </c>
      <c r="J35" s="163" t="s">
        <v>99</v>
      </c>
      <c r="K35" s="197"/>
      <c r="L35" s="203"/>
      <c r="M35" s="197"/>
      <c r="O35" s="184"/>
      <c r="P35" s="390"/>
    </row>
    <row r="36" spans="2:27" ht="16.25" customHeight="1">
      <c r="B36" s="554"/>
      <c r="C36" s="208"/>
      <c r="D36" s="208"/>
      <c r="E36" s="210"/>
      <c r="F36" s="206"/>
      <c r="G36" s="207"/>
      <c r="H36" s="207"/>
      <c r="I36" s="209"/>
      <c r="J36" s="163"/>
      <c r="K36" s="197"/>
      <c r="L36" s="203"/>
      <c r="M36" s="197"/>
      <c r="O36" s="184"/>
      <c r="P36" s="390"/>
    </row>
    <row r="37" spans="2:27" ht="16.25" customHeight="1">
      <c r="B37" s="554"/>
      <c r="C37" s="184" t="s">
        <v>115</v>
      </c>
      <c r="D37" s="184"/>
      <c r="E37" s="184" t="s">
        <v>116</v>
      </c>
      <c r="F37" s="184"/>
      <c r="G37" s="165">
        <v>940</v>
      </c>
      <c r="H37" s="165"/>
      <c r="I37" s="163"/>
      <c r="J37" s="163" t="s">
        <v>89</v>
      </c>
      <c r="K37" s="211">
        <v>3000</v>
      </c>
      <c r="L37" s="203"/>
      <c r="M37" s="197">
        <f>IF($G37="","",IF($K37="","",$G37*$K37))</f>
        <v>2820000</v>
      </c>
      <c r="O37" s="212"/>
      <c r="P37" s="390"/>
    </row>
    <row r="38" spans="2:27" ht="16.25" customHeight="1">
      <c r="B38" s="554"/>
      <c r="C38" s="184" t="s">
        <v>117</v>
      </c>
      <c r="D38" s="184" t="s">
        <v>118</v>
      </c>
      <c r="E38" s="184" t="s">
        <v>119</v>
      </c>
      <c r="F38" s="184" t="s">
        <v>120</v>
      </c>
      <c r="G38" s="165">
        <v>20</v>
      </c>
      <c r="H38" s="165"/>
      <c r="I38" s="163"/>
      <c r="J38" s="163" t="s">
        <v>121</v>
      </c>
      <c r="K38" s="211">
        <v>3000</v>
      </c>
      <c r="L38" s="203"/>
      <c r="M38" s="197">
        <f t="shared" ref="M38:M39" si="3">IF($G38="","",IF($K38="","",$G38*$K38))</f>
        <v>60000</v>
      </c>
      <c r="O38" s="212"/>
      <c r="P38" s="390"/>
    </row>
    <row r="39" spans="2:27" ht="16.25" customHeight="1">
      <c r="B39" s="554"/>
      <c r="C39" s="184"/>
      <c r="D39" s="184" t="s">
        <v>118</v>
      </c>
      <c r="E39" s="184" t="s">
        <v>122</v>
      </c>
      <c r="F39" s="184" t="s">
        <v>120</v>
      </c>
      <c r="G39" s="165">
        <v>100</v>
      </c>
      <c r="H39" s="165"/>
      <c r="I39" s="163"/>
      <c r="J39" s="163" t="s">
        <v>123</v>
      </c>
      <c r="K39" s="211">
        <v>3000</v>
      </c>
      <c r="L39" s="203"/>
      <c r="M39" s="197">
        <f t="shared" si="3"/>
        <v>300000</v>
      </c>
      <c r="O39" s="212"/>
      <c r="P39" s="390"/>
    </row>
    <row r="40" spans="2:27" ht="16.25" customHeight="1">
      <c r="B40" s="554"/>
      <c r="C40" s="184" t="s">
        <v>94</v>
      </c>
      <c r="D40" s="184" t="s">
        <v>94</v>
      </c>
      <c r="E40" s="184" t="s">
        <v>94</v>
      </c>
      <c r="F40" s="184" t="s">
        <v>94</v>
      </c>
      <c r="G40" s="165" t="s">
        <v>94</v>
      </c>
      <c r="H40" s="165" t="s">
        <v>94</v>
      </c>
      <c r="I40" s="163" t="s">
        <v>94</v>
      </c>
      <c r="J40" s="163" t="s">
        <v>94</v>
      </c>
      <c r="K40" s="211" t="s">
        <v>94</v>
      </c>
      <c r="L40" s="203"/>
      <c r="M40" s="197"/>
      <c r="O40" s="212"/>
      <c r="P40" s="390"/>
    </row>
    <row r="41" spans="2:27" ht="16.25" customHeight="1">
      <c r="B41" s="396"/>
      <c r="C41" s="184"/>
      <c r="D41" s="184"/>
      <c r="E41" s="184"/>
      <c r="F41" s="184"/>
      <c r="G41" s="165"/>
      <c r="H41" s="165"/>
      <c r="I41" s="163"/>
      <c r="J41" s="163"/>
      <c r="K41" s="211"/>
      <c r="L41" s="203"/>
      <c r="M41" s="197"/>
      <c r="O41" s="212"/>
      <c r="P41" s="390"/>
    </row>
    <row r="42" spans="2:27" ht="16.25" customHeight="1">
      <c r="B42" s="396"/>
      <c r="C42" s="184"/>
      <c r="D42" s="184"/>
      <c r="E42" s="184"/>
      <c r="F42" s="184"/>
      <c r="G42" s="165"/>
      <c r="H42" s="165"/>
      <c r="I42" s="163"/>
      <c r="J42" s="163"/>
      <c r="K42" s="211"/>
      <c r="L42" s="203"/>
      <c r="M42" s="197"/>
      <c r="O42" s="212"/>
      <c r="P42" s="390"/>
    </row>
    <row r="43" spans="2:27" ht="16.25" customHeight="1">
      <c r="B43" s="396"/>
      <c r="C43" s="184" t="s">
        <v>124</v>
      </c>
      <c r="D43" s="184"/>
      <c r="E43" s="184"/>
      <c r="F43" s="184"/>
      <c r="G43" s="165"/>
      <c r="H43" s="165"/>
      <c r="I43" s="163"/>
      <c r="J43" s="163"/>
      <c r="K43" s="211"/>
      <c r="L43" s="397"/>
      <c r="M43" s="211">
        <f>'【ｼｰﾄ5】法定福利費・建退共掛金 明細'!$J$17</f>
        <v>2582167.99761</v>
      </c>
      <c r="O43" s="212"/>
      <c r="P43" s="390"/>
    </row>
    <row r="44" spans="2:27" ht="16.25" customHeight="1">
      <c r="B44" s="396"/>
      <c r="C44" s="184" t="s">
        <v>125</v>
      </c>
      <c r="D44" s="184"/>
      <c r="E44" s="184"/>
      <c r="F44" s="184"/>
      <c r="G44" s="165"/>
      <c r="H44" s="165"/>
      <c r="I44" s="163"/>
      <c r="J44" s="163"/>
      <c r="K44" s="211"/>
      <c r="L44" s="397"/>
      <c r="M44" s="211">
        <f>'【ｼｰﾄ5】法定福利費・建退共掛金 明細'!$J$24</f>
        <v>166080</v>
      </c>
      <c r="O44" s="212"/>
      <c r="P44" s="390"/>
    </row>
    <row r="45" spans="2:27" ht="16.25" customHeight="1">
      <c r="B45" s="396"/>
      <c r="C45" s="184" t="s">
        <v>126</v>
      </c>
      <c r="D45" s="184"/>
      <c r="E45" s="184"/>
      <c r="F45" s="184"/>
      <c r="G45" s="165"/>
      <c r="H45" s="165"/>
      <c r="I45" s="163"/>
      <c r="J45" s="163"/>
      <c r="K45" s="211"/>
      <c r="L45" s="397"/>
      <c r="M45" s="211">
        <v>100000</v>
      </c>
      <c r="O45" s="212"/>
      <c r="P45" s="390"/>
    </row>
    <row r="46" spans="2:27" ht="16.25" customHeight="1">
      <c r="B46" s="396"/>
      <c r="C46" s="184" t="s">
        <v>94</v>
      </c>
      <c r="D46" s="184"/>
      <c r="E46" s="184"/>
      <c r="F46" s="184"/>
      <c r="G46" s="165"/>
      <c r="H46" s="165"/>
      <c r="I46" s="163"/>
      <c r="J46" s="163"/>
      <c r="K46" s="211"/>
      <c r="L46" s="397"/>
      <c r="M46" s="211"/>
      <c r="O46" s="212"/>
      <c r="P46" s="390"/>
    </row>
    <row r="47" spans="2:27" ht="16.25" customHeight="1">
      <c r="B47" s="396"/>
      <c r="C47" s="183"/>
      <c r="D47" s="183"/>
      <c r="E47" s="183"/>
      <c r="F47" s="183"/>
      <c r="G47" s="166"/>
      <c r="H47" s="166"/>
      <c r="I47" s="167"/>
      <c r="J47" s="167"/>
      <c r="K47" s="398"/>
      <c r="L47" s="203"/>
      <c r="M47" s="399"/>
      <c r="P47" s="390"/>
    </row>
    <row r="48" spans="2:27" ht="16.25" customHeight="1">
      <c r="B48" s="396"/>
      <c r="C48" s="183"/>
      <c r="D48" s="183"/>
      <c r="E48" s="183"/>
      <c r="F48" s="183"/>
      <c r="G48" s="166"/>
      <c r="H48" s="166"/>
      <c r="I48" s="167"/>
      <c r="J48" s="167"/>
      <c r="K48" s="398"/>
      <c r="L48" s="400" t="s">
        <v>127</v>
      </c>
      <c r="M48" s="401">
        <f>SUM(M7,M17,M27,M37:M46)</f>
        <v>29086180.097610001</v>
      </c>
      <c r="P48" s="390"/>
    </row>
    <row r="49" spans="2:16" ht="15" customHeight="1">
      <c r="B49" s="396"/>
      <c r="C49" s="183" t="s">
        <v>128</v>
      </c>
      <c r="D49" s="183"/>
      <c r="E49" s="183"/>
      <c r="F49" s="183"/>
      <c r="G49" s="166"/>
      <c r="H49" s="166"/>
      <c r="I49" s="167"/>
      <c r="J49" s="167"/>
      <c r="K49" s="398"/>
      <c r="L49" s="203"/>
      <c r="M49" s="399"/>
      <c r="P49" s="390"/>
    </row>
    <row r="50" spans="2:16" ht="15" customHeight="1">
      <c r="B50" s="396"/>
      <c r="C50" s="183" t="s">
        <v>129</v>
      </c>
      <c r="D50" s="183"/>
      <c r="E50" s="183"/>
      <c r="F50" s="183"/>
      <c r="G50" s="166"/>
      <c r="H50" s="166"/>
      <c r="I50" s="167"/>
      <c r="J50" s="167"/>
      <c r="K50" s="398"/>
      <c r="L50" s="203"/>
      <c r="M50" s="399"/>
      <c r="P50" s="390"/>
    </row>
    <row r="51" spans="2:16" ht="6" customHeight="1">
      <c r="B51" s="402"/>
      <c r="C51" s="403"/>
      <c r="D51" s="403"/>
      <c r="E51" s="403"/>
      <c r="F51" s="403"/>
      <c r="G51" s="403"/>
      <c r="H51" s="403"/>
      <c r="I51" s="403"/>
      <c r="J51" s="403"/>
      <c r="K51" s="403"/>
      <c r="L51" s="403"/>
      <c r="M51" s="403"/>
      <c r="N51" s="403"/>
      <c r="O51" s="403"/>
      <c r="P51" s="404"/>
    </row>
  </sheetData>
  <mergeCells count="2">
    <mergeCell ref="B2:P3"/>
    <mergeCell ref="B4:B40"/>
  </mergeCells>
  <phoneticPr fontId="3"/>
  <pageMargins left="0.23622047244094491" right="0.15748031496062992" top="0.74803149606299213" bottom="0.74803149606299213" header="0.31496062992125984" footer="0.31496062992125984"/>
  <pageSetup paperSize="9" scale="54" orientation="portrait" cellComments="asDisplayed"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3F2F1-52F1-486A-B453-2121BCC207FC}">
  <sheetPr>
    <tabColor theme="5" tint="0.59999389629810485"/>
  </sheetPr>
  <dimension ref="B2:AB44"/>
  <sheetViews>
    <sheetView showGridLines="0" zoomScale="85" zoomScaleNormal="85" zoomScaleSheetLayoutView="85" workbookViewId="0">
      <selection activeCell="G1" sqref="G1"/>
    </sheetView>
  </sheetViews>
  <sheetFormatPr defaultColWidth="4.5" defaultRowHeight="15" outlineLevelCol="1"/>
  <cols>
    <col min="1" max="1" width="4.5" style="205" customWidth="1"/>
    <col min="2" max="2" width="2" style="205" customWidth="1"/>
    <col min="3" max="3" width="19.6640625" style="205" customWidth="1"/>
    <col min="4" max="4" width="17.6640625" style="205" customWidth="1"/>
    <col min="5" max="5" width="13.1640625" style="205" customWidth="1"/>
    <col min="6" max="6" width="9.5" style="205" customWidth="1"/>
    <col min="7" max="7" width="8.6640625" style="205" customWidth="1"/>
    <col min="8" max="9" width="13" style="205" bestFit="1" customWidth="1"/>
    <col min="10" max="11" width="8.6640625" style="205" customWidth="1"/>
    <col min="12" max="12" width="1" style="205" customWidth="1"/>
    <col min="13" max="13" width="10.1640625" style="205" customWidth="1"/>
    <col min="14" max="14" width="2" style="205" customWidth="1"/>
    <col min="15" max="15" width="28.08203125" style="205" customWidth="1"/>
    <col min="16" max="16" width="2" style="205" customWidth="1"/>
    <col min="17" max="20" width="4.5" style="205"/>
    <col min="21" max="21" width="9.1640625" style="205" bestFit="1" customWidth="1"/>
    <col min="22" max="22" width="4.5" style="205"/>
    <col min="23" max="23" width="8.5" style="205" bestFit="1" customWidth="1"/>
    <col min="24" max="24" width="7" style="205" bestFit="1" customWidth="1"/>
    <col min="25" max="25" width="4.5" style="205"/>
    <col min="26" max="27" width="4.5" style="205" hidden="1" customWidth="1" outlineLevel="1"/>
    <col min="28" max="28" width="4.5" style="205" collapsed="1"/>
    <col min="29" max="16384" width="4.5" style="205"/>
  </cols>
  <sheetData>
    <row r="2" spans="2:28" ht="16.25" customHeight="1">
      <c r="B2" s="405" t="s">
        <v>41</v>
      </c>
      <c r="C2" s="406"/>
      <c r="D2" s="406"/>
      <c r="E2" s="406"/>
      <c r="F2" s="406"/>
      <c r="G2" s="406"/>
      <c r="H2" s="406"/>
      <c r="I2" s="406"/>
      <c r="J2" s="406"/>
      <c r="K2" s="406"/>
      <c r="L2" s="406"/>
      <c r="M2" s="406"/>
      <c r="N2" s="406"/>
      <c r="O2" s="406"/>
      <c r="P2" s="407"/>
    </row>
    <row r="3" spans="2:28" ht="16.25" customHeight="1">
      <c r="B3" s="408" t="s">
        <v>130</v>
      </c>
      <c r="C3" s="409"/>
      <c r="D3" s="409"/>
      <c r="E3" s="409"/>
      <c r="F3" s="409"/>
      <c r="G3" s="409"/>
      <c r="H3" s="409"/>
      <c r="I3" s="409"/>
      <c r="J3" s="409"/>
      <c r="K3" s="409"/>
      <c r="L3" s="409"/>
      <c r="M3" s="409"/>
      <c r="N3" s="409"/>
      <c r="O3" s="409"/>
      <c r="P3" s="410"/>
    </row>
    <row r="4" spans="2:28" ht="15.75" customHeight="1">
      <c r="B4" s="555" t="s">
        <v>131</v>
      </c>
      <c r="C4" s="556"/>
      <c r="D4" s="556"/>
      <c r="E4" s="556"/>
      <c r="F4" s="556"/>
      <c r="G4" s="556"/>
      <c r="H4" s="556"/>
      <c r="I4" s="556"/>
      <c r="J4" s="556"/>
      <c r="K4" s="556"/>
      <c r="L4" s="556"/>
      <c r="M4" s="556"/>
      <c r="N4" s="556"/>
      <c r="O4" s="556"/>
      <c r="P4" s="557"/>
    </row>
    <row r="5" spans="2:28">
      <c r="B5" s="554"/>
      <c r="C5" s="388"/>
      <c r="D5" s="389"/>
      <c r="E5" s="389"/>
      <c r="F5" s="389"/>
      <c r="G5" s="389"/>
      <c r="H5" s="389"/>
      <c r="I5" s="389"/>
      <c r="J5" s="389"/>
      <c r="K5" s="389"/>
      <c r="L5" s="389"/>
      <c r="M5" s="389"/>
      <c r="N5" s="389"/>
      <c r="O5" s="389"/>
      <c r="P5" s="390"/>
    </row>
    <row r="6" spans="2:28" s="214" customFormat="1" ht="15" customHeight="1" thickBot="1">
      <c r="B6" s="554"/>
      <c r="C6" s="213" t="s">
        <v>74</v>
      </c>
      <c r="D6" s="213" t="s">
        <v>75</v>
      </c>
      <c r="E6" s="213" t="s">
        <v>76</v>
      </c>
      <c r="F6" s="213" t="s">
        <v>77</v>
      </c>
      <c r="G6" s="213" t="s">
        <v>78</v>
      </c>
      <c r="H6" s="213" t="s">
        <v>79</v>
      </c>
      <c r="I6" s="213" t="s">
        <v>80</v>
      </c>
      <c r="J6" s="213" t="s">
        <v>81</v>
      </c>
      <c r="K6" s="213" t="s">
        <v>82</v>
      </c>
      <c r="M6" s="213" t="s">
        <v>83</v>
      </c>
      <c r="N6" s="215"/>
      <c r="O6" s="216" t="s">
        <v>84</v>
      </c>
      <c r="P6" s="391"/>
    </row>
    <row r="7" spans="2:28" s="183" customFormat="1" ht="11.5" thickTop="1">
      <c r="B7" s="554"/>
      <c r="O7" s="392" t="s">
        <v>85</v>
      </c>
      <c r="P7" s="393"/>
      <c r="AA7" s="183" t="s">
        <v>86</v>
      </c>
    </row>
    <row r="8" spans="2:28" s="183" customFormat="1" ht="16.25" customHeight="1">
      <c r="B8" s="554"/>
      <c r="C8" s="195" t="s">
        <v>87</v>
      </c>
      <c r="D8" s="184" t="s">
        <v>88</v>
      </c>
      <c r="E8" s="184"/>
      <c r="F8" s="184"/>
      <c r="G8" s="184">
        <v>940</v>
      </c>
      <c r="H8" s="184"/>
      <c r="I8" s="168"/>
      <c r="J8" s="163" t="s">
        <v>89</v>
      </c>
      <c r="K8" s="197" cm="1">
        <f t="array" ref="K8">IFERROR(SUMIFS(INDEX(M:M,ROW()+1):INDEX(M:M,ROW()+MATCH(TRUE,INDEX(C:C,ROW()+1):C1000000&lt;&gt;"",0)-1),INDEX(C:C,ROW()+1):INDEX(C:C,ROW()+MATCH(TRUE,INDEX(C:C,ROW()+1):C1000000&lt;&gt;"",0)-1),""),SUMIFS(INDEX(M:M,ROW()+1):M1000000,INDEX(C:C,ROW()+1):C1000000,""))</f>
        <v>9819.9050000000007</v>
      </c>
      <c r="L8" s="203"/>
      <c r="M8" s="197">
        <f t="shared" ref="M8:M13" si="0">IF($G8="","",IF($K8="","",$G8*$K8))</f>
        <v>9230710.7000000011</v>
      </c>
      <c r="O8" s="184"/>
      <c r="P8" s="393"/>
    </row>
    <row r="9" spans="2:28" s="183" customFormat="1" ht="16.25" customHeight="1">
      <c r="B9" s="554"/>
      <c r="C9" s="164"/>
      <c r="E9" s="195" t="s">
        <v>90</v>
      </c>
      <c r="F9" s="195" t="s">
        <v>91</v>
      </c>
      <c r="G9" s="165">
        <v>1</v>
      </c>
      <c r="H9" s="165"/>
      <c r="I9" s="168"/>
      <c r="J9" s="163" t="s">
        <v>89</v>
      </c>
      <c r="K9" s="197">
        <v>2540</v>
      </c>
      <c r="L9" s="203"/>
      <c r="M9" s="197">
        <f t="shared" si="0"/>
        <v>2540</v>
      </c>
      <c r="O9" s="184"/>
      <c r="P9" s="393"/>
    </row>
    <row r="10" spans="2:28" s="183" customFormat="1" ht="16.25" customHeight="1">
      <c r="B10" s="554"/>
      <c r="C10" s="184"/>
      <c r="D10" s="184"/>
      <c r="E10" s="184" t="s">
        <v>132</v>
      </c>
      <c r="F10" s="184" t="s">
        <v>92</v>
      </c>
      <c r="G10" s="165">
        <v>1</v>
      </c>
      <c r="H10" s="165"/>
      <c r="I10" s="168"/>
      <c r="J10" s="163" t="s">
        <v>89</v>
      </c>
      <c r="K10" s="197">
        <v>1200</v>
      </c>
      <c r="L10" s="203"/>
      <c r="M10" s="197">
        <f t="shared" si="0"/>
        <v>1200</v>
      </c>
      <c r="O10" s="184"/>
      <c r="P10" s="393"/>
      <c r="U10" s="394"/>
    </row>
    <row r="11" spans="2:28" s="183" customFormat="1" ht="16.25" customHeight="1">
      <c r="B11" s="554"/>
      <c r="C11" s="184"/>
      <c r="D11" s="184"/>
      <c r="E11" s="184" t="s">
        <v>132</v>
      </c>
      <c r="F11" s="184" t="s">
        <v>93</v>
      </c>
      <c r="G11" s="165">
        <v>1</v>
      </c>
      <c r="H11" s="165"/>
      <c r="I11" s="168"/>
      <c r="J11" s="163" t="s">
        <v>89</v>
      </c>
      <c r="K11" s="197">
        <v>500</v>
      </c>
      <c r="L11" s="203"/>
      <c r="M11" s="197">
        <f t="shared" si="0"/>
        <v>500</v>
      </c>
      <c r="O11" s="184"/>
      <c r="P11" s="393"/>
      <c r="U11" s="394"/>
    </row>
    <row r="12" spans="2:28" s="183" customFormat="1" ht="16.25" customHeight="1">
      <c r="B12" s="554"/>
      <c r="C12" s="184"/>
      <c r="D12" s="184"/>
      <c r="E12" s="204"/>
      <c r="F12" s="184" t="s">
        <v>94</v>
      </c>
      <c r="G12" s="184"/>
      <c r="H12" s="184"/>
      <c r="I12" s="164"/>
      <c r="J12" s="184"/>
      <c r="K12" s="197"/>
      <c r="L12" s="203"/>
      <c r="M12" s="197" t="str">
        <f t="shared" si="0"/>
        <v/>
      </c>
      <c r="O12" s="184"/>
      <c r="P12" s="393"/>
      <c r="U12" s="394"/>
      <c r="X12" s="394"/>
    </row>
    <row r="13" spans="2:28" s="183" customFormat="1" ht="16.25" customHeight="1">
      <c r="B13" s="554"/>
      <c r="C13" s="184"/>
      <c r="D13" s="184"/>
      <c r="E13" s="195" t="s">
        <v>95</v>
      </c>
      <c r="F13" s="195" t="s">
        <v>96</v>
      </c>
      <c r="G13" s="164">
        <v>0.13217000000000001</v>
      </c>
      <c r="H13" s="164">
        <v>0.13217000000000001</v>
      </c>
      <c r="I13" s="168"/>
      <c r="J13" s="163" t="s">
        <v>97</v>
      </c>
      <c r="K13" s="197">
        <v>31700</v>
      </c>
      <c r="L13" s="203"/>
      <c r="M13" s="197">
        <f t="shared" si="0"/>
        <v>4189.7890000000007</v>
      </c>
      <c r="O13" s="184"/>
      <c r="P13" s="393"/>
      <c r="U13" s="395"/>
      <c r="X13" s="394"/>
      <c r="Z13" s="183">
        <f>SUM(G13:G15)</f>
        <v>0.18404000000000001</v>
      </c>
      <c r="AA13" s="183">
        <f>Z13*G8</f>
        <v>172.99760000000001</v>
      </c>
    </row>
    <row r="14" spans="2:28" s="183" customFormat="1" ht="16.25" customHeight="1">
      <c r="B14" s="554"/>
      <c r="C14" s="184"/>
      <c r="D14" s="184"/>
      <c r="E14" s="195"/>
      <c r="F14" s="195"/>
      <c r="G14" s="164"/>
      <c r="H14" s="164"/>
      <c r="I14" s="168" t="s">
        <v>133</v>
      </c>
      <c r="J14" s="163" t="s">
        <v>99</v>
      </c>
      <c r="K14" s="197"/>
      <c r="L14" s="203"/>
      <c r="M14" s="197"/>
      <c r="O14" s="184"/>
      <c r="P14" s="393"/>
      <c r="U14" s="395"/>
      <c r="X14" s="394"/>
    </row>
    <row r="15" spans="2:28" ht="16.25" customHeight="1">
      <c r="B15" s="554"/>
      <c r="C15" s="184"/>
      <c r="D15" s="184"/>
      <c r="E15" s="195" t="s">
        <v>95</v>
      </c>
      <c r="F15" s="195" t="s">
        <v>100</v>
      </c>
      <c r="G15" s="164">
        <v>5.1869999999999999E-2</v>
      </c>
      <c r="H15" s="164">
        <v>5.1869999999999999E-2</v>
      </c>
      <c r="I15" s="168"/>
      <c r="J15" s="163" t="s">
        <v>97</v>
      </c>
      <c r="K15" s="197">
        <v>26800</v>
      </c>
      <c r="L15" s="203"/>
      <c r="M15" s="197">
        <f>IF($G15="","",IF($K15="","",$G15*$K15))</f>
        <v>1390.116</v>
      </c>
      <c r="O15" s="184"/>
      <c r="P15" s="390"/>
      <c r="S15" s="183"/>
      <c r="T15" s="183"/>
      <c r="U15" s="183"/>
      <c r="V15" s="183"/>
      <c r="W15" s="183"/>
      <c r="X15" s="394"/>
      <c r="Y15" s="183"/>
      <c r="Z15" s="183"/>
      <c r="AA15" s="183"/>
      <c r="AB15" s="183"/>
    </row>
    <row r="16" spans="2:28" ht="16.25" customHeight="1">
      <c r="B16" s="554"/>
      <c r="C16" s="184"/>
      <c r="D16" s="184"/>
      <c r="E16" s="195"/>
      <c r="F16" s="195"/>
      <c r="G16" s="164"/>
      <c r="H16" s="164"/>
      <c r="I16" s="168" t="s">
        <v>134</v>
      </c>
      <c r="J16" s="163" t="s">
        <v>99</v>
      </c>
      <c r="K16" s="197"/>
      <c r="L16" s="203"/>
      <c r="M16" s="197"/>
      <c r="O16" s="184"/>
      <c r="P16" s="390"/>
      <c r="S16" s="183"/>
      <c r="T16" s="183"/>
      <c r="U16" s="183"/>
      <c r="V16" s="183"/>
      <c r="W16" s="183"/>
      <c r="X16" s="394"/>
      <c r="Y16" s="183"/>
      <c r="Z16" s="183"/>
      <c r="AA16" s="183"/>
      <c r="AB16" s="183"/>
    </row>
    <row r="17" spans="2:28" s="183" customFormat="1" ht="16.25" customHeight="1">
      <c r="B17" s="554"/>
      <c r="C17" s="195" t="s">
        <v>103</v>
      </c>
      <c r="D17" s="184" t="s">
        <v>88</v>
      </c>
      <c r="E17" s="184"/>
      <c r="F17" s="184"/>
      <c r="G17" s="184">
        <v>940</v>
      </c>
      <c r="H17" s="184"/>
      <c r="I17" s="168"/>
      <c r="J17" s="163" t="s">
        <v>89</v>
      </c>
      <c r="K17" s="197" cm="1">
        <f t="array" ref="K17">IFERROR(SUMIFS(INDEX(M:M,ROW()+1):INDEX(M:M,ROW()+MATCH(TRUE,INDEX(C:C,ROW()+1):C1000000&lt;&gt;"",0)-1),INDEX(C:C,ROW()+1):INDEX(C:C,ROW()+MATCH(TRUE,INDEX(C:C,ROW()+1):C1000000&lt;&gt;"",0)-1),""),SUMIFS(INDEX(M:M,ROW()+1):M1000000,INDEX(C:C,ROW()+1):C1000000,""))</f>
        <v>8079.9050000000007</v>
      </c>
      <c r="L17" s="203"/>
      <c r="M17" s="197">
        <f t="shared" ref="M17:M22" si="1">IF($G17="","",IF($K17="","",$G17*$K17))</f>
        <v>7595110.7000000002</v>
      </c>
      <c r="O17" s="184"/>
      <c r="P17" s="393"/>
    </row>
    <row r="18" spans="2:28" s="183" customFormat="1" ht="16.25" customHeight="1">
      <c r="B18" s="554"/>
      <c r="C18" s="164"/>
      <c r="D18" s="184"/>
      <c r="E18" s="195" t="s">
        <v>90</v>
      </c>
      <c r="F18" s="195" t="s">
        <v>104</v>
      </c>
      <c r="G18" s="165">
        <v>1</v>
      </c>
      <c r="H18" s="165"/>
      <c r="I18" s="168"/>
      <c r="J18" s="163" t="s">
        <v>89</v>
      </c>
      <c r="K18" s="197">
        <v>1000</v>
      </c>
      <c r="L18" s="203"/>
      <c r="M18" s="197">
        <f t="shared" si="1"/>
        <v>1000</v>
      </c>
      <c r="O18" s="184"/>
      <c r="P18" s="393"/>
    </row>
    <row r="19" spans="2:28" s="183" customFormat="1" ht="16.25" customHeight="1">
      <c r="B19" s="554"/>
      <c r="C19" s="184"/>
      <c r="D19" s="184"/>
      <c r="E19" s="184" t="s">
        <v>132</v>
      </c>
      <c r="F19" s="184" t="s">
        <v>105</v>
      </c>
      <c r="G19" s="165">
        <v>1</v>
      </c>
      <c r="H19" s="165"/>
      <c r="I19" s="168"/>
      <c r="J19" s="163" t="s">
        <v>89</v>
      </c>
      <c r="K19" s="197">
        <v>700</v>
      </c>
      <c r="L19" s="203"/>
      <c r="M19" s="197">
        <f t="shared" si="1"/>
        <v>700</v>
      </c>
      <c r="O19" s="184"/>
      <c r="P19" s="393"/>
    </row>
    <row r="20" spans="2:28" s="183" customFormat="1" ht="16.25" customHeight="1">
      <c r="B20" s="554"/>
      <c r="C20" s="184"/>
      <c r="D20" s="184"/>
      <c r="E20" s="184" t="s">
        <v>132</v>
      </c>
      <c r="F20" s="184" t="s">
        <v>106</v>
      </c>
      <c r="G20" s="165">
        <v>1</v>
      </c>
      <c r="H20" s="165"/>
      <c r="I20" s="168"/>
      <c r="J20" s="163" t="s">
        <v>89</v>
      </c>
      <c r="K20" s="197">
        <v>800</v>
      </c>
      <c r="L20" s="203"/>
      <c r="M20" s="197">
        <f t="shared" si="1"/>
        <v>800</v>
      </c>
      <c r="O20" s="184"/>
      <c r="P20" s="393"/>
    </row>
    <row r="21" spans="2:28" s="183" customFormat="1" ht="16.25" customHeight="1">
      <c r="B21" s="554"/>
      <c r="C21" s="184"/>
      <c r="D21" s="184"/>
      <c r="E21" s="204"/>
      <c r="F21" s="184" t="s">
        <v>94</v>
      </c>
      <c r="G21" s="184"/>
      <c r="H21" s="184"/>
      <c r="I21" s="164"/>
      <c r="J21" s="184"/>
      <c r="K21" s="197"/>
      <c r="L21" s="203"/>
      <c r="M21" s="197" t="str">
        <f t="shared" si="1"/>
        <v/>
      </c>
      <c r="O21" s="184"/>
      <c r="P21" s="393"/>
    </row>
    <row r="22" spans="2:28" s="183" customFormat="1" ht="16.25" customHeight="1">
      <c r="B22" s="554"/>
      <c r="C22" s="184"/>
      <c r="D22" s="184"/>
      <c r="E22" s="195" t="s">
        <v>95</v>
      </c>
      <c r="F22" s="195" t="s">
        <v>107</v>
      </c>
      <c r="G22" s="164">
        <v>0.13217000000000001</v>
      </c>
      <c r="H22" s="164">
        <v>0.13217000000000001</v>
      </c>
      <c r="I22" s="168"/>
      <c r="J22" s="163" t="s">
        <v>97</v>
      </c>
      <c r="K22" s="197">
        <v>31700</v>
      </c>
      <c r="L22" s="203"/>
      <c r="M22" s="197">
        <f t="shared" si="1"/>
        <v>4189.7890000000007</v>
      </c>
      <c r="O22" s="184"/>
      <c r="P22" s="393"/>
      <c r="S22" s="205"/>
      <c r="T22" s="205"/>
      <c r="V22" s="205"/>
      <c r="W22" s="205"/>
      <c r="X22" s="205"/>
      <c r="Y22" s="205"/>
      <c r="Z22" s="183">
        <f>SUM(G22:G24)</f>
        <v>0.18404000000000001</v>
      </c>
      <c r="AA22" s="183">
        <f>Z22*G17</f>
        <v>172.99760000000001</v>
      </c>
      <c r="AB22" s="205"/>
    </row>
    <row r="23" spans="2:28" s="183" customFormat="1" ht="16.25" customHeight="1">
      <c r="B23" s="554"/>
      <c r="C23" s="184"/>
      <c r="D23" s="184"/>
      <c r="E23" s="195"/>
      <c r="F23" s="195"/>
      <c r="G23" s="164"/>
      <c r="H23" s="164"/>
      <c r="I23" s="168" t="s">
        <v>133</v>
      </c>
      <c r="J23" s="163" t="s">
        <v>99</v>
      </c>
      <c r="K23" s="197"/>
      <c r="L23" s="203"/>
      <c r="M23" s="197"/>
      <c r="O23" s="184"/>
      <c r="P23" s="393"/>
      <c r="S23" s="205"/>
      <c r="T23" s="205"/>
      <c r="V23" s="205"/>
      <c r="W23" s="205"/>
      <c r="X23" s="205"/>
      <c r="Y23" s="205"/>
      <c r="AB23" s="205"/>
    </row>
    <row r="24" spans="2:28" ht="16.25" customHeight="1">
      <c r="B24" s="554"/>
      <c r="C24" s="184"/>
      <c r="D24" s="184"/>
      <c r="E24" s="195" t="s">
        <v>95</v>
      </c>
      <c r="F24" s="195" t="s">
        <v>108</v>
      </c>
      <c r="G24" s="164">
        <v>5.1869999999999999E-2</v>
      </c>
      <c r="H24" s="164">
        <v>5.1869999999999999E-2</v>
      </c>
      <c r="I24" s="168"/>
      <c r="J24" s="163" t="s">
        <v>97</v>
      </c>
      <c r="K24" s="197">
        <v>26800</v>
      </c>
      <c r="L24" s="203"/>
      <c r="M24" s="197">
        <f>IF($G24="","",IF($K24="","",$G24*$K24))</f>
        <v>1390.116</v>
      </c>
      <c r="O24" s="184"/>
      <c r="P24" s="390"/>
      <c r="S24" s="183"/>
      <c r="T24" s="183"/>
      <c r="U24" s="183"/>
      <c r="V24" s="183"/>
      <c r="W24" s="183"/>
      <c r="X24" s="183"/>
      <c r="Y24" s="183"/>
      <c r="Z24" s="183"/>
      <c r="AA24" s="183"/>
      <c r="AB24" s="183"/>
    </row>
    <row r="25" spans="2:28" ht="16.25" customHeight="1">
      <c r="B25" s="554"/>
      <c r="C25" s="184"/>
      <c r="D25" s="184"/>
      <c r="E25" s="195"/>
      <c r="F25" s="195"/>
      <c r="G25" s="164"/>
      <c r="H25" s="164"/>
      <c r="I25" s="168" t="s">
        <v>134</v>
      </c>
      <c r="J25" s="163" t="s">
        <v>99</v>
      </c>
      <c r="K25" s="197"/>
      <c r="L25" s="203"/>
      <c r="M25" s="197"/>
      <c r="O25" s="184"/>
      <c r="P25" s="390"/>
      <c r="S25" s="183"/>
      <c r="T25" s="183"/>
      <c r="U25" s="183"/>
      <c r="V25" s="183"/>
      <c r="W25" s="183"/>
      <c r="X25" s="183"/>
      <c r="Y25" s="183"/>
      <c r="Z25" s="183"/>
      <c r="AA25" s="183"/>
      <c r="AB25" s="183"/>
    </row>
    <row r="26" spans="2:28" s="183" customFormat="1" ht="16.25" customHeight="1">
      <c r="B26" s="554"/>
      <c r="C26" s="195" t="s">
        <v>135</v>
      </c>
      <c r="D26" s="184" t="s">
        <v>88</v>
      </c>
      <c r="E26" s="184"/>
      <c r="F26" s="184"/>
      <c r="G26" s="184">
        <v>940</v>
      </c>
      <c r="H26" s="184"/>
      <c r="I26" s="168"/>
      <c r="J26" s="163" t="s">
        <v>89</v>
      </c>
      <c r="K26" s="197" cm="1">
        <f t="array" ref="K26">IFERROR(SUMIFS(INDEX(M:M,ROW()+1):INDEX(M:M,ROW()+MATCH(TRUE,INDEX(C:C,ROW()+1):C1000000&lt;&gt;"",0)-1),INDEX(C:C,ROW()+1):INDEX(C:C,ROW()+MATCH(TRUE,INDEX(C:C,ROW()+1):C1000000&lt;&gt;"",0)-1),""),SUMIFS(INDEX(M:M,ROW()+1):M1000000,INDEX(C:C,ROW()+1):C1000000,""))</f>
        <v>6629.9050000000007</v>
      </c>
      <c r="L26" s="203"/>
      <c r="M26" s="197">
        <f t="shared" ref="M26:M31" si="2">IF($G26="","",IF($K26="","",$G26*$K26))</f>
        <v>6232110.7000000002</v>
      </c>
      <c r="O26" s="184"/>
      <c r="P26" s="393"/>
    </row>
    <row r="27" spans="2:28" s="183" customFormat="1" ht="16.25" customHeight="1">
      <c r="B27" s="554"/>
      <c r="C27" s="164"/>
      <c r="D27" s="184"/>
      <c r="E27" s="195" t="s">
        <v>90</v>
      </c>
      <c r="F27" s="195" t="s">
        <v>110</v>
      </c>
      <c r="G27" s="165">
        <v>1</v>
      </c>
      <c r="H27" s="165"/>
      <c r="I27" s="168"/>
      <c r="J27" s="163" t="s">
        <v>89</v>
      </c>
      <c r="K27" s="197">
        <v>450</v>
      </c>
      <c r="L27" s="203"/>
      <c r="M27" s="197">
        <f t="shared" si="2"/>
        <v>450</v>
      </c>
      <c r="O27" s="184"/>
      <c r="P27" s="393"/>
    </row>
    <row r="28" spans="2:28" s="183" customFormat="1" ht="16.25" customHeight="1">
      <c r="B28" s="554"/>
      <c r="C28" s="184"/>
      <c r="D28" s="184"/>
      <c r="E28" s="184" t="s">
        <v>132</v>
      </c>
      <c r="F28" s="184" t="s">
        <v>111</v>
      </c>
      <c r="G28" s="165">
        <v>1</v>
      </c>
      <c r="H28" s="165"/>
      <c r="I28" s="168"/>
      <c r="J28" s="163" t="s">
        <v>89</v>
      </c>
      <c r="K28" s="197">
        <v>400</v>
      </c>
      <c r="L28" s="203"/>
      <c r="M28" s="197">
        <f t="shared" si="2"/>
        <v>400</v>
      </c>
      <c r="O28" s="184"/>
      <c r="P28" s="393"/>
    </row>
    <row r="29" spans="2:28" s="183" customFormat="1" ht="16.25" customHeight="1">
      <c r="B29" s="554"/>
      <c r="C29" s="184"/>
      <c r="D29" s="184"/>
      <c r="E29" s="184" t="s">
        <v>132</v>
      </c>
      <c r="F29" s="184" t="s">
        <v>112</v>
      </c>
      <c r="G29" s="165">
        <v>1</v>
      </c>
      <c r="H29" s="165"/>
      <c r="I29" s="168"/>
      <c r="J29" s="163" t="s">
        <v>89</v>
      </c>
      <c r="K29" s="197">
        <v>200</v>
      </c>
      <c r="L29" s="203"/>
      <c r="M29" s="197">
        <f t="shared" si="2"/>
        <v>200</v>
      </c>
      <c r="O29" s="184"/>
      <c r="P29" s="393"/>
    </row>
    <row r="30" spans="2:28" s="183" customFormat="1" ht="16.25" customHeight="1">
      <c r="B30" s="554"/>
      <c r="C30" s="184"/>
      <c r="D30" s="184"/>
      <c r="E30" s="204"/>
      <c r="F30" s="184" t="s">
        <v>94</v>
      </c>
      <c r="G30" s="184"/>
      <c r="H30" s="184"/>
      <c r="I30" s="164"/>
      <c r="J30" s="184"/>
      <c r="K30" s="197"/>
      <c r="L30" s="203"/>
      <c r="M30" s="197" t="str">
        <f t="shared" si="2"/>
        <v/>
      </c>
      <c r="O30" s="184"/>
      <c r="P30" s="393"/>
    </row>
    <row r="31" spans="2:28" s="183" customFormat="1" ht="16.25" customHeight="1">
      <c r="B31" s="554"/>
      <c r="C31" s="184"/>
      <c r="D31" s="184"/>
      <c r="E31" s="195" t="s">
        <v>95</v>
      </c>
      <c r="F31" s="195" t="s">
        <v>113</v>
      </c>
      <c r="G31" s="164">
        <v>0.13217000000000001</v>
      </c>
      <c r="H31" s="164">
        <v>0.13217000000000001</v>
      </c>
      <c r="I31" s="168"/>
      <c r="J31" s="163" t="s">
        <v>97</v>
      </c>
      <c r="K31" s="197">
        <v>31700</v>
      </c>
      <c r="L31" s="203"/>
      <c r="M31" s="197">
        <f t="shared" si="2"/>
        <v>4189.7890000000007</v>
      </c>
      <c r="O31" s="184"/>
      <c r="P31" s="393"/>
      <c r="Z31" s="183">
        <f>SUM(G31:G33)</f>
        <v>0.18404000000000001</v>
      </c>
      <c r="AA31" s="183">
        <f>Z31*G26</f>
        <v>172.99760000000001</v>
      </c>
    </row>
    <row r="32" spans="2:28" s="183" customFormat="1" ht="16.25" customHeight="1">
      <c r="B32" s="554"/>
      <c r="C32" s="208"/>
      <c r="D32" s="208"/>
      <c r="E32" s="206"/>
      <c r="F32" s="206"/>
      <c r="G32" s="207"/>
      <c r="H32" s="207"/>
      <c r="I32" s="168" t="s">
        <v>133</v>
      </c>
      <c r="J32" s="163" t="s">
        <v>99</v>
      </c>
      <c r="K32" s="197"/>
      <c r="L32" s="203"/>
      <c r="M32" s="197"/>
      <c r="O32" s="184"/>
      <c r="P32" s="393"/>
    </row>
    <row r="33" spans="2:27" ht="16.25" customHeight="1">
      <c r="B33" s="554"/>
      <c r="C33" s="208"/>
      <c r="D33" s="208"/>
      <c r="E33" s="206" t="s">
        <v>95</v>
      </c>
      <c r="F33" s="206" t="s">
        <v>114</v>
      </c>
      <c r="G33" s="207">
        <v>5.1869999999999999E-2</v>
      </c>
      <c r="H33" s="207">
        <v>5.1869999999999999E-2</v>
      </c>
      <c r="I33" s="411"/>
      <c r="J33" s="163" t="s">
        <v>97</v>
      </c>
      <c r="K33" s="197">
        <v>26800</v>
      </c>
      <c r="L33" s="203"/>
      <c r="M33" s="197">
        <f>IF($G33="","",IF($K33="","",$G33*$K33))</f>
        <v>1390.116</v>
      </c>
      <c r="O33" s="184"/>
      <c r="P33" s="390"/>
    </row>
    <row r="34" spans="2:27" ht="16.25" customHeight="1">
      <c r="B34" s="554"/>
      <c r="C34" s="208"/>
      <c r="D34" s="208"/>
      <c r="E34" s="206"/>
      <c r="F34" s="206"/>
      <c r="G34" s="207"/>
      <c r="H34" s="207"/>
      <c r="I34" s="411" t="s">
        <v>134</v>
      </c>
      <c r="J34" s="163" t="s">
        <v>99</v>
      </c>
      <c r="K34" s="197"/>
      <c r="L34" s="203"/>
      <c r="M34" s="197"/>
      <c r="O34" s="184"/>
      <c r="P34" s="390"/>
    </row>
    <row r="35" spans="2:27" ht="16.25" customHeight="1">
      <c r="B35" s="554"/>
      <c r="C35" s="184" t="s">
        <v>115</v>
      </c>
      <c r="D35" s="184"/>
      <c r="E35" s="195" t="s">
        <v>90</v>
      </c>
      <c r="F35" s="184"/>
      <c r="G35" s="165">
        <v>940</v>
      </c>
      <c r="H35" s="165"/>
      <c r="I35" s="163"/>
      <c r="J35" s="163" t="s">
        <v>89</v>
      </c>
      <c r="K35" s="211">
        <v>3000</v>
      </c>
      <c r="L35" s="203"/>
      <c r="M35" s="197">
        <f>IF($G35="","",IF($K35="","",$G35*$K35))</f>
        <v>2820000</v>
      </c>
      <c r="O35" s="212"/>
      <c r="P35" s="390"/>
    </row>
    <row r="36" spans="2:27" ht="16.25" customHeight="1">
      <c r="B36" s="396"/>
      <c r="C36" s="183"/>
      <c r="D36" s="183"/>
      <c r="E36" s="183"/>
      <c r="F36" s="183"/>
      <c r="G36" s="166"/>
      <c r="H36" s="166"/>
      <c r="I36" s="167"/>
      <c r="J36" s="167"/>
      <c r="K36" s="398"/>
      <c r="L36" s="203"/>
      <c r="M36" s="399"/>
      <c r="P36" s="390"/>
    </row>
    <row r="37" spans="2:27" ht="16.25" customHeight="1">
      <c r="B37" s="396"/>
      <c r="C37" s="183"/>
      <c r="D37" s="183"/>
      <c r="E37" s="183"/>
      <c r="F37" s="183"/>
      <c r="G37" s="166"/>
      <c r="H37" s="166"/>
      <c r="I37" s="167"/>
      <c r="J37" s="167"/>
      <c r="K37" s="400"/>
      <c r="L37" s="400" t="s">
        <v>136</v>
      </c>
      <c r="M37" s="401">
        <f>SUMIF(E9:E16, "材料費",M9:M16)*G8+SUMIF(E18:E25, "材料費",M18:M25)*G17+SUMIF(E27:E34, "材料費",M27:M34)*G26+SUMIF(E35,"材料費",M35)</f>
        <v>10142600</v>
      </c>
      <c r="P37" s="390"/>
    </row>
    <row r="38" spans="2:27" ht="16.25" customHeight="1">
      <c r="B38" s="396"/>
      <c r="C38" s="183"/>
      <c r="D38" s="183"/>
      <c r="E38" s="183"/>
      <c r="F38" s="183"/>
      <c r="G38" s="166"/>
      <c r="H38" s="166"/>
      <c r="I38" s="167"/>
      <c r="J38" s="167"/>
      <c r="K38" s="400"/>
      <c r="L38" s="400" t="s">
        <v>137</v>
      </c>
      <c r="M38" s="401">
        <f>SUMIF(E9:E16,"労務費",M9:M16)*G8+SUMIF(E18:E25,"労務費",M18:M25)*G17+SUMIF(E27:E34,"労務費",M27:M34)*G26</f>
        <v>15735332.100000001</v>
      </c>
      <c r="P38" s="390"/>
      <c r="AA38" s="205">
        <f>ROUNDUP(SUM($AA$8:$AA$35),0)</f>
        <v>519</v>
      </c>
    </row>
    <row r="39" spans="2:27" ht="16.25" customHeight="1">
      <c r="B39" s="396"/>
      <c r="C39" s="183" t="s">
        <v>128</v>
      </c>
      <c r="D39" s="183"/>
      <c r="E39" s="183"/>
      <c r="F39" s="183"/>
      <c r="G39" s="166"/>
      <c r="H39" s="166"/>
      <c r="I39" s="167"/>
      <c r="J39" s="167"/>
      <c r="K39" s="398"/>
      <c r="L39" s="203"/>
      <c r="M39" s="399"/>
      <c r="P39" s="390"/>
    </row>
    <row r="40" spans="2:27" ht="16.25" customHeight="1">
      <c r="B40" s="396"/>
      <c r="C40" s="183" t="s">
        <v>129</v>
      </c>
      <c r="G40" s="166"/>
      <c r="H40" s="166"/>
      <c r="I40" s="166"/>
      <c r="J40" s="412"/>
      <c r="K40" s="398"/>
      <c r="L40" s="413"/>
      <c r="M40" s="399"/>
      <c r="P40" s="390"/>
    </row>
    <row r="41" spans="2:27" ht="6" customHeight="1">
      <c r="B41" s="402"/>
      <c r="C41" s="403"/>
      <c r="D41" s="403"/>
      <c r="E41" s="403"/>
      <c r="F41" s="403"/>
      <c r="G41" s="403"/>
      <c r="H41" s="403"/>
      <c r="I41" s="403"/>
      <c r="J41" s="403"/>
      <c r="K41" s="403"/>
      <c r="L41" s="403"/>
      <c r="M41" s="403"/>
      <c r="N41" s="403"/>
      <c r="O41" s="403"/>
      <c r="P41" s="404"/>
    </row>
    <row r="43" spans="2:27">
      <c r="M43" s="414"/>
    </row>
    <row r="44" spans="2:27">
      <c r="M44" s="414"/>
    </row>
  </sheetData>
  <mergeCells count="2">
    <mergeCell ref="B4:P4"/>
    <mergeCell ref="B5:B35"/>
  </mergeCells>
  <phoneticPr fontId="3"/>
  <dataValidations count="1">
    <dataValidation type="list" allowBlank="1" showInputMessage="1" showErrorMessage="1" sqref="E8:E35" xr:uid="{A9F181B8-35B4-436E-A8C8-D58B0D63C448}">
      <formula1>"材料費,労務費"</formula1>
    </dataValidation>
  </dataValidations>
  <pageMargins left="0.23622047244094491" right="0.15748031496062992" top="0.74803149606299213" bottom="0.74803149606299213" header="0.31496062992125984" footer="0.31496062992125984"/>
  <pageSetup paperSize="9" scale="54" orientation="portrait" cellComments="asDisplayed"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7AE-0260-46CE-88E7-2CFE756C9664}">
  <sheetPr>
    <tabColor theme="5" tint="0.59999389629810485"/>
    <pageSetUpPr fitToPage="1"/>
  </sheetPr>
  <dimension ref="B1:P25"/>
  <sheetViews>
    <sheetView zoomScale="130" zoomScaleNormal="130" zoomScaleSheetLayoutView="99" workbookViewId="0">
      <selection activeCell="G1" sqref="G1"/>
    </sheetView>
  </sheetViews>
  <sheetFormatPr defaultColWidth="8.5" defaultRowHeight="15"/>
  <cols>
    <col min="1" max="1" width="3" style="415" customWidth="1"/>
    <col min="2" max="2" width="5.5" style="415" customWidth="1"/>
    <col min="3" max="3" width="3.5" style="415" customWidth="1"/>
    <col min="4" max="4" width="21" style="415" customWidth="1"/>
    <col min="5" max="5" width="19" style="415" customWidth="1"/>
    <col min="6" max="6" width="15.5" style="415" customWidth="1"/>
    <col min="7" max="7" width="10.5" style="416" customWidth="1"/>
    <col min="8" max="8" width="8" style="415" customWidth="1"/>
    <col min="9" max="9" width="3" style="415" customWidth="1"/>
    <col min="10" max="10" width="14.1640625" style="415" customWidth="1"/>
    <col min="11" max="11" width="11" style="415" customWidth="1"/>
    <col min="12" max="12" width="3" style="415" customWidth="1"/>
    <col min="13" max="14" width="8.5" style="415"/>
    <col min="15" max="15" width="9.5" style="415" customWidth="1"/>
    <col min="16" max="16384" width="8.5" style="415"/>
  </cols>
  <sheetData>
    <row r="1" spans="2:16">
      <c r="I1" s="417"/>
      <c r="J1" s="415" t="s">
        <v>138</v>
      </c>
    </row>
    <row r="2" spans="2:16" ht="16.5" customHeight="1">
      <c r="C2" s="83"/>
      <c r="D2" s="418"/>
    </row>
    <row r="3" spans="2:16" ht="16">
      <c r="C3" s="405" t="s">
        <v>41</v>
      </c>
      <c r="D3" s="419"/>
      <c r="E3" s="419"/>
      <c r="F3" s="419"/>
      <c r="G3" s="420"/>
      <c r="H3" s="419"/>
      <c r="I3" s="419"/>
      <c r="J3" s="419"/>
      <c r="K3" s="421"/>
    </row>
    <row r="4" spans="2:16" ht="16">
      <c r="C4" s="408" t="s">
        <v>139</v>
      </c>
      <c r="D4" s="83"/>
      <c r="E4" s="83"/>
      <c r="F4" s="83"/>
      <c r="G4" s="422"/>
      <c r="H4" s="83"/>
      <c r="I4" s="83"/>
      <c r="J4" s="83"/>
      <c r="K4" s="80"/>
    </row>
    <row r="5" spans="2:16" s="425" customFormat="1" ht="25.5" customHeight="1">
      <c r="B5" s="460"/>
      <c r="C5" s="461"/>
      <c r="D5" s="558" t="s">
        <v>140</v>
      </c>
      <c r="E5" s="558"/>
      <c r="F5" s="558"/>
      <c r="G5" s="558"/>
      <c r="H5" s="558"/>
      <c r="I5" s="558"/>
      <c r="J5" s="558"/>
      <c r="K5" s="424"/>
    </row>
    <row r="6" spans="2:16">
      <c r="B6" s="83"/>
      <c r="C6" s="426"/>
      <c r="D6" s="83"/>
      <c r="E6" s="83"/>
      <c r="F6" s="83"/>
      <c r="G6" s="422"/>
      <c r="H6" s="83"/>
      <c r="I6" s="83"/>
      <c r="J6" s="83"/>
      <c r="K6" s="424"/>
    </row>
    <row r="7" spans="2:16">
      <c r="B7" s="83"/>
      <c r="C7" s="426"/>
      <c r="D7" s="84" t="s">
        <v>179</v>
      </c>
      <c r="E7" s="83"/>
      <c r="F7" s="83"/>
      <c r="G7" s="422"/>
      <c r="H7" s="83"/>
      <c r="I7" s="83"/>
      <c r="J7" s="83"/>
      <c r="K7" s="424"/>
    </row>
    <row r="8" spans="2:16">
      <c r="B8" s="83"/>
      <c r="C8" s="426"/>
      <c r="D8" s="559" t="s">
        <v>141</v>
      </c>
      <c r="E8" s="560"/>
      <c r="F8" s="458" t="s">
        <v>46</v>
      </c>
      <c r="G8" s="219" t="s">
        <v>142</v>
      </c>
      <c r="H8" s="83"/>
      <c r="I8" s="83"/>
      <c r="J8" s="219" t="s">
        <v>143</v>
      </c>
      <c r="K8" s="80"/>
    </row>
    <row r="9" spans="2:16" ht="15.5" thickBot="1">
      <c r="B9" s="83"/>
      <c r="C9" s="426"/>
      <c r="D9" s="561"/>
      <c r="E9" s="562"/>
      <c r="F9" s="220" t="s">
        <v>144</v>
      </c>
      <c r="G9" s="220" t="s">
        <v>145</v>
      </c>
      <c r="H9" s="83"/>
      <c r="I9" s="83"/>
      <c r="J9" s="220" t="s">
        <v>146</v>
      </c>
      <c r="K9" s="80"/>
    </row>
    <row r="10" spans="2:16" ht="15.5" thickTop="1">
      <c r="B10" s="83"/>
      <c r="C10" s="426"/>
      <c r="D10" s="427" t="s">
        <v>147</v>
      </c>
      <c r="E10" s="428"/>
      <c r="F10" s="564">
        <f>'【ｼｰﾄ4】材料費・労務費 明細'!$M$38</f>
        <v>15735332.100000001</v>
      </c>
      <c r="G10" s="459">
        <v>1.0500000000000001E-2</v>
      </c>
      <c r="H10" s="83"/>
      <c r="I10" s="83"/>
      <c r="J10" s="429">
        <f>IF(OR($F$10="",$G$10=""),"",$F$10*$G$10)</f>
        <v>165220.98705000003</v>
      </c>
      <c r="K10" s="80"/>
      <c r="N10" s="430"/>
      <c r="O10" s="431"/>
      <c r="P10" s="432"/>
    </row>
    <row r="11" spans="2:16">
      <c r="B11" s="83"/>
      <c r="C11" s="426"/>
      <c r="D11" s="82" t="s">
        <v>148</v>
      </c>
      <c r="E11" s="433"/>
      <c r="F11" s="564"/>
      <c r="G11" s="459">
        <v>4.9250000000000002E-2</v>
      </c>
      <c r="H11" s="83"/>
      <c r="I11" s="83"/>
      <c r="J11" s="434">
        <f>IF(OR($F$10="",$G$11=""),"",$F$10*$G$11)</f>
        <v>774965.10592500016</v>
      </c>
      <c r="K11" s="80"/>
      <c r="N11" s="430"/>
      <c r="O11" s="431"/>
      <c r="P11" s="432"/>
    </row>
    <row r="12" spans="2:16">
      <c r="B12" s="83"/>
      <c r="C12" s="426"/>
      <c r="D12" s="82" t="s">
        <v>149</v>
      </c>
      <c r="E12" s="433"/>
      <c r="F12" s="564"/>
      <c r="G12" s="459">
        <v>8.0999999999999996E-3</v>
      </c>
      <c r="H12" s="83"/>
      <c r="I12" s="83"/>
      <c r="J12" s="81">
        <f>IF(OR($F$10="",$G$12=""),"",$F$10*$G$12)</f>
        <v>127456.19001000001</v>
      </c>
      <c r="K12" s="80"/>
      <c r="N12" s="430"/>
      <c r="O12" s="435"/>
      <c r="P12" s="432"/>
    </row>
    <row r="13" spans="2:16">
      <c r="B13" s="83"/>
      <c r="C13" s="426"/>
      <c r="D13" s="82" t="s">
        <v>150</v>
      </c>
      <c r="E13" s="433"/>
      <c r="F13" s="564"/>
      <c r="G13" s="459">
        <v>9.1499999999999998E-2</v>
      </c>
      <c r="H13" s="83"/>
      <c r="I13" s="83"/>
      <c r="J13" s="81">
        <f>IF(OR($F$10="",$G$13=""),"",$F$10*$G$13)</f>
        <v>1439782.8871500001</v>
      </c>
      <c r="K13" s="80"/>
      <c r="N13" s="430"/>
      <c r="O13" s="435"/>
      <c r="P13" s="432"/>
    </row>
    <row r="14" spans="2:16">
      <c r="B14" s="83"/>
      <c r="C14" s="426"/>
      <c r="D14" s="82" t="s">
        <v>151</v>
      </c>
      <c r="E14" s="433"/>
      <c r="F14" s="564"/>
      <c r="G14" s="459">
        <v>3.5999999999999999E-3</v>
      </c>
      <c r="H14" s="83"/>
      <c r="I14" s="83"/>
      <c r="J14" s="81">
        <f>IF(OR($F$10="",$G$14=""),"",$F$10*$G$14)</f>
        <v>56647.195560000007</v>
      </c>
      <c r="K14" s="80"/>
      <c r="N14" s="430"/>
      <c r="O14" s="435"/>
      <c r="P14" s="432"/>
    </row>
    <row r="15" spans="2:16">
      <c r="B15" s="83"/>
      <c r="C15" s="426"/>
      <c r="D15" s="82" t="s">
        <v>180</v>
      </c>
      <c r="E15" s="433"/>
      <c r="F15" s="565"/>
      <c r="G15" s="459">
        <v>1.15E-3</v>
      </c>
      <c r="H15" s="83"/>
      <c r="I15" s="83"/>
      <c r="J15" s="81">
        <f>IF(OR($F$10="",$G$15=""),"",$F$10*$G$15)</f>
        <v>18095.631915000002</v>
      </c>
      <c r="K15" s="80"/>
      <c r="M15" s="436"/>
      <c r="O15" s="431"/>
    </row>
    <row r="16" spans="2:16">
      <c r="B16" s="83"/>
      <c r="C16" s="426"/>
      <c r="D16" s="83"/>
      <c r="E16" s="83"/>
      <c r="F16" s="83"/>
      <c r="G16" s="422"/>
      <c r="H16" s="83"/>
      <c r="I16" s="83"/>
      <c r="J16" s="83"/>
      <c r="K16" s="80"/>
    </row>
    <row r="17" spans="2:11">
      <c r="B17" s="83"/>
      <c r="C17" s="426"/>
      <c r="D17" s="83"/>
      <c r="E17" s="437"/>
      <c r="F17" s="437"/>
      <c r="G17" s="437"/>
      <c r="H17" s="83"/>
      <c r="I17" s="437" t="s">
        <v>152</v>
      </c>
      <c r="J17" s="429">
        <f>IFERROR(SUM(J10:J15),0)</f>
        <v>2582167.99761</v>
      </c>
      <c r="K17" s="80"/>
    </row>
    <row r="18" spans="2:11">
      <c r="B18" s="83"/>
      <c r="C18" s="426"/>
      <c r="D18" s="83"/>
      <c r="E18" s="422"/>
      <c r="F18" s="422"/>
      <c r="G18" s="422"/>
      <c r="H18" s="83"/>
      <c r="I18" s="83"/>
      <c r="J18" s="438"/>
      <c r="K18" s="80"/>
    </row>
    <row r="19" spans="2:11">
      <c r="B19" s="83"/>
      <c r="C19" s="426"/>
      <c r="D19" s="83" t="s">
        <v>153</v>
      </c>
      <c r="E19" s="83"/>
      <c r="F19" s="83"/>
      <c r="G19" s="422"/>
      <c r="H19" s="83"/>
      <c r="I19" s="83"/>
      <c r="J19" s="83"/>
      <c r="K19" s="80"/>
    </row>
    <row r="20" spans="2:11">
      <c r="C20" s="426"/>
      <c r="D20" s="219" t="s">
        <v>154</v>
      </c>
      <c r="E20" s="219" t="s">
        <v>155</v>
      </c>
      <c r="G20" s="415"/>
      <c r="J20" s="219" t="s">
        <v>143</v>
      </c>
      <c r="K20" s="80"/>
    </row>
    <row r="21" spans="2:11" ht="15.5" thickBot="1">
      <c r="C21" s="426"/>
      <c r="D21" s="220" t="s">
        <v>156</v>
      </c>
      <c r="E21" s="220" t="s">
        <v>157</v>
      </c>
      <c r="G21" s="415"/>
      <c r="J21" s="220" t="s">
        <v>146</v>
      </c>
      <c r="K21" s="80"/>
    </row>
    <row r="22" spans="2:11" ht="15.5" thickTop="1">
      <c r="C22" s="426"/>
      <c r="D22" s="439">
        <v>320</v>
      </c>
      <c r="E22" s="440">
        <f>'【ｼｰﾄ4】材料費・労務費 明細'!$AA$38</f>
        <v>519</v>
      </c>
      <c r="G22" s="415"/>
      <c r="J22" s="81">
        <f>IF($D$23=TRUE,0,IF(OR($D$22="",$E$22=""),"",$D$22*$E$22))</f>
        <v>166080</v>
      </c>
      <c r="K22" s="80"/>
    </row>
    <row r="23" spans="2:11">
      <c r="C23" s="426"/>
      <c r="D23" s="441"/>
      <c r="G23" s="415"/>
      <c r="J23" s="416" t="str">
        <f>IF($D$23=TRUE,"(元請等が証紙等購入)","")</f>
        <v/>
      </c>
      <c r="K23" s="80"/>
    </row>
    <row r="24" spans="2:11">
      <c r="C24" s="426"/>
      <c r="D24" s="563"/>
      <c r="E24" s="563"/>
      <c r="G24" s="415"/>
      <c r="I24" s="437" t="s">
        <v>152</v>
      </c>
      <c r="J24" s="429">
        <f>SUM(J22)</f>
        <v>166080</v>
      </c>
      <c r="K24" s="80"/>
    </row>
    <row r="25" spans="2:11">
      <c r="C25" s="427"/>
      <c r="D25" s="428"/>
      <c r="E25" s="428"/>
      <c r="F25" s="428"/>
      <c r="G25" s="442"/>
      <c r="H25" s="428"/>
      <c r="I25" s="428"/>
      <c r="J25" s="428"/>
      <c r="K25" s="443"/>
    </row>
  </sheetData>
  <mergeCells count="4">
    <mergeCell ref="D5:J5"/>
    <mergeCell ref="D8:E9"/>
    <mergeCell ref="D24:E24"/>
    <mergeCell ref="F10:F15"/>
  </mergeCells>
  <phoneticPr fontId="3"/>
  <conditionalFormatting sqref="G10:G15">
    <cfRule type="expression" dxfId="7" priority="1">
      <formula>$G10&lt;&gt;""</formula>
    </cfRule>
  </conditionalFormatting>
  <conditionalFormatting sqref="N10:N14">
    <cfRule type="expression" dxfId="6" priority="3">
      <formula>$G10&lt;&gt;""</formula>
    </cfRule>
  </conditionalFormatting>
  <conditionalFormatting sqref="P10:P14">
    <cfRule type="expression" dxfId="5" priority="2">
      <formula>$G10&lt;&gt;""</formula>
    </cfRule>
  </conditionalFormatting>
  <pageMargins left="0.25" right="0.25" top="0.75" bottom="0.75" header="0.3" footer="0.3"/>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3</xdr:col>
                    <xdr:colOff>1422400</xdr:colOff>
                    <xdr:row>21</xdr:row>
                    <xdr:rowOff>190500</xdr:rowOff>
                  </from>
                  <to>
                    <xdr:col>4</xdr:col>
                    <xdr:colOff>1371600</xdr:colOff>
                    <xdr:row>23</xdr:row>
                    <xdr:rowOff>63500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ADC1-D1CC-4627-B0B4-9E099AC6667A}">
  <sheetPr>
    <tabColor theme="5" tint="0.79998168889431442"/>
    <pageSetUpPr fitToPage="1"/>
  </sheetPr>
  <dimension ref="A1:T61"/>
  <sheetViews>
    <sheetView view="pageBreakPreview" zoomScale="70" zoomScaleNormal="40" zoomScaleSheetLayoutView="70" workbookViewId="0">
      <selection activeCell="G1" sqref="G1"/>
    </sheetView>
  </sheetViews>
  <sheetFormatPr defaultColWidth="8.5" defaultRowHeight="15"/>
  <cols>
    <col min="1" max="1" width="3" style="35" customWidth="1"/>
    <col min="2" max="2" width="5.5" style="35" customWidth="1"/>
    <col min="3" max="3" width="3.5" style="35" customWidth="1"/>
    <col min="4" max="4" width="32.5" style="35" customWidth="1"/>
    <col min="5" max="5" width="27.5" style="35" customWidth="1"/>
    <col min="6" max="6" width="5.5" style="35" customWidth="1"/>
    <col min="7" max="7" width="17" style="35" customWidth="1"/>
    <col min="8" max="8" width="3.5" style="35" customWidth="1"/>
    <col min="9" max="9" width="14" style="35" customWidth="1"/>
    <col min="10" max="10" width="3.5" style="35" customWidth="1"/>
    <col min="11" max="11" width="3" style="35" customWidth="1"/>
    <col min="12" max="16384" width="8.5" style="35"/>
  </cols>
  <sheetData>
    <row r="1" spans="1:11" ht="18">
      <c r="A1" s="91"/>
      <c r="B1" s="91"/>
      <c r="C1" s="91"/>
      <c r="D1" s="91"/>
      <c r="E1" s="91"/>
      <c r="F1" s="91"/>
      <c r="G1" s="91"/>
      <c r="H1" s="91"/>
      <c r="I1" s="91"/>
      <c r="J1" s="91"/>
      <c r="K1" s="91"/>
    </row>
    <row r="2" spans="1:11" ht="18">
      <c r="A2" s="91"/>
      <c r="B2" s="91"/>
      <c r="C2" s="91"/>
      <c r="D2" s="91"/>
      <c r="E2" s="91"/>
      <c r="F2" s="91"/>
      <c r="G2" s="91"/>
      <c r="H2" s="91"/>
      <c r="I2" s="91"/>
      <c r="J2" s="91"/>
      <c r="K2" s="91"/>
    </row>
    <row r="3" spans="1:11" ht="18">
      <c r="A3" s="91"/>
      <c r="B3" s="91"/>
      <c r="C3" s="91"/>
      <c r="D3" s="91"/>
      <c r="E3" s="91"/>
      <c r="F3" s="91"/>
      <c r="G3" s="91"/>
      <c r="H3" s="91"/>
      <c r="I3" s="91"/>
      <c r="J3" s="91"/>
      <c r="K3" s="91"/>
    </row>
    <row r="4" spans="1:11" ht="18">
      <c r="A4" s="91"/>
      <c r="B4" s="91"/>
      <c r="C4" s="91"/>
      <c r="D4" s="91"/>
      <c r="E4" s="91"/>
      <c r="F4" s="91"/>
      <c r="G4" s="91"/>
      <c r="H4" s="91"/>
      <c r="I4" s="91"/>
      <c r="J4" s="91"/>
      <c r="K4" s="91"/>
    </row>
    <row r="5" spans="1:11" s="56" customFormat="1" ht="25.5" customHeight="1">
      <c r="A5" s="91"/>
      <c r="B5" s="91"/>
      <c r="C5" s="91"/>
      <c r="D5" s="91"/>
      <c r="E5" s="91"/>
      <c r="F5" s="91"/>
      <c r="G5" s="91"/>
      <c r="H5" s="91"/>
      <c r="I5" s="91"/>
      <c r="J5" s="91"/>
      <c r="K5" s="91"/>
    </row>
    <row r="6" spans="1:11" s="56" customFormat="1" ht="18" customHeight="1">
      <c r="A6" s="91"/>
      <c r="B6" s="91"/>
      <c r="C6" s="91"/>
      <c r="D6" s="91"/>
      <c r="E6" s="91"/>
      <c r="F6" s="91"/>
      <c r="G6" s="91"/>
      <c r="H6" s="91"/>
      <c r="I6" s="91"/>
      <c r="J6" s="91"/>
      <c r="K6" s="91"/>
    </row>
    <row r="7" spans="1:11" s="56" customFormat="1" ht="18" customHeight="1">
      <c r="A7" s="91"/>
      <c r="B7" s="91"/>
      <c r="C7" s="91"/>
      <c r="D7" s="91"/>
      <c r="E7" s="91"/>
      <c r="F7" s="91"/>
      <c r="G7" s="91"/>
      <c r="H7" s="91"/>
      <c r="I7" s="91"/>
      <c r="J7" s="91"/>
      <c r="K7" s="91"/>
    </row>
    <row r="8" spans="1:11" ht="18">
      <c r="A8" s="91"/>
      <c r="B8" s="91"/>
      <c r="C8" s="91"/>
      <c r="D8" s="91"/>
      <c r="E8" s="91"/>
      <c r="F8" s="91"/>
      <c r="G8" s="91"/>
      <c r="H8" s="91"/>
      <c r="I8" s="91"/>
      <c r="J8" s="91"/>
      <c r="K8" s="91"/>
    </row>
    <row r="9" spans="1:11" ht="18">
      <c r="A9" s="91"/>
      <c r="B9" s="91"/>
      <c r="C9" s="91"/>
      <c r="D9" s="91"/>
      <c r="E9" s="91"/>
      <c r="F9" s="91"/>
      <c r="G9" s="91"/>
      <c r="H9" s="91"/>
      <c r="I9" s="91"/>
      <c r="J9" s="91"/>
      <c r="K9" s="91"/>
    </row>
    <row r="10" spans="1:11" ht="18.75" customHeight="1">
      <c r="A10" s="91"/>
      <c r="B10" s="91"/>
      <c r="C10" s="91"/>
      <c r="D10" s="91"/>
      <c r="E10" s="91"/>
      <c r="F10" s="91"/>
      <c r="G10" s="91"/>
      <c r="H10" s="91"/>
      <c r="I10" s="91"/>
      <c r="J10" s="91"/>
      <c r="K10" s="91"/>
    </row>
    <row r="11" spans="1:11" ht="18">
      <c r="A11" s="91"/>
      <c r="B11" s="91"/>
      <c r="C11" s="91"/>
      <c r="D11" s="91"/>
      <c r="E11" s="91"/>
      <c r="F11" s="91"/>
      <c r="G11" s="91"/>
      <c r="H11" s="91"/>
      <c r="I11" s="91"/>
      <c r="J11" s="91"/>
      <c r="K11" s="91"/>
    </row>
    <row r="12" spans="1:11" ht="18">
      <c r="A12" s="91"/>
      <c r="B12" s="91"/>
      <c r="C12" s="91"/>
      <c r="D12" s="91"/>
      <c r="E12" s="91"/>
      <c r="F12" s="91"/>
      <c r="G12" s="91"/>
      <c r="H12" s="91"/>
      <c r="I12" s="91"/>
      <c r="J12" s="91"/>
      <c r="K12" s="91"/>
    </row>
    <row r="13" spans="1:11" ht="18">
      <c r="A13" s="91"/>
      <c r="B13" s="91"/>
      <c r="C13" s="91"/>
      <c r="D13" s="91"/>
      <c r="E13" s="91"/>
      <c r="F13" s="91"/>
      <c r="G13" s="91"/>
      <c r="H13" s="91"/>
      <c r="I13" s="91"/>
      <c r="J13" s="91"/>
      <c r="K13" s="91"/>
    </row>
    <row r="14" spans="1:11" ht="18">
      <c r="A14" s="91"/>
      <c r="B14" s="91"/>
      <c r="C14" s="91"/>
      <c r="D14" s="91"/>
      <c r="E14" s="91"/>
      <c r="F14" s="91"/>
      <c r="G14" s="91"/>
      <c r="H14" s="91"/>
      <c r="I14" s="91"/>
      <c r="J14" s="91"/>
      <c r="K14" s="91"/>
    </row>
    <row r="15" spans="1:11" ht="18">
      <c r="A15" s="91"/>
      <c r="B15" s="91"/>
      <c r="C15" s="91"/>
      <c r="D15" s="91"/>
      <c r="E15" s="91"/>
      <c r="F15" s="91"/>
      <c r="G15" s="91"/>
      <c r="H15" s="91"/>
      <c r="I15" s="91"/>
      <c r="J15" s="91"/>
      <c r="K15" s="91"/>
    </row>
    <row r="16" spans="1:11" ht="18">
      <c r="A16" s="91"/>
      <c r="B16" s="91"/>
      <c r="C16" s="91"/>
      <c r="D16" s="91"/>
      <c r="E16" s="91"/>
      <c r="F16" s="91"/>
      <c r="G16" s="91"/>
      <c r="H16" s="91"/>
      <c r="I16" s="91"/>
      <c r="J16" s="91"/>
      <c r="K16" s="91"/>
    </row>
    <row r="17" spans="1:11" ht="18">
      <c r="A17" s="91"/>
      <c r="B17" s="91"/>
      <c r="C17" s="91"/>
      <c r="D17" s="91"/>
      <c r="E17" s="91"/>
      <c r="F17" s="91"/>
      <c r="G17" s="91"/>
      <c r="H17" s="91"/>
      <c r="I17" s="91"/>
      <c r="J17" s="91"/>
      <c r="K17" s="91"/>
    </row>
    <row r="18" spans="1:11" ht="18">
      <c r="A18" s="91"/>
      <c r="B18" s="91"/>
      <c r="C18" s="91"/>
      <c r="D18" s="91"/>
      <c r="E18" s="91"/>
      <c r="F18" s="91"/>
      <c r="G18" s="91"/>
      <c r="H18" s="91"/>
      <c r="I18" s="91"/>
      <c r="J18" s="91"/>
      <c r="K18" s="91"/>
    </row>
    <row r="19" spans="1:11" ht="18">
      <c r="A19" s="91"/>
      <c r="B19" s="91"/>
      <c r="C19" s="91"/>
      <c r="D19" s="91"/>
      <c r="E19" s="91"/>
      <c r="F19" s="91"/>
      <c r="G19" s="91"/>
      <c r="H19" s="91"/>
      <c r="I19" s="91"/>
      <c r="J19" s="91"/>
      <c r="K19" s="91"/>
    </row>
    <row r="20" spans="1:11" ht="18">
      <c r="A20" s="91"/>
      <c r="B20" s="91"/>
      <c r="C20" s="91"/>
      <c r="D20" s="91"/>
      <c r="E20" s="91"/>
      <c r="F20" s="91"/>
      <c r="G20" s="91"/>
      <c r="H20" s="91"/>
      <c r="I20" s="91"/>
      <c r="J20" s="91"/>
      <c r="K20" s="91"/>
    </row>
    <row r="21" spans="1:11" ht="18">
      <c r="A21" s="91"/>
      <c r="B21" s="91"/>
      <c r="C21" s="91"/>
      <c r="D21" s="91"/>
      <c r="E21" s="91"/>
      <c r="F21" s="91"/>
      <c r="G21" s="91"/>
      <c r="H21" s="91"/>
      <c r="I21" s="91"/>
      <c r="J21" s="91"/>
      <c r="K21" s="91"/>
    </row>
    <row r="22" spans="1:11" ht="18">
      <c r="A22" s="91"/>
      <c r="B22" s="91"/>
      <c r="C22" s="91"/>
      <c r="D22" s="91"/>
      <c r="E22" s="91"/>
      <c r="F22" s="91"/>
      <c r="G22" s="91"/>
      <c r="H22" s="91"/>
      <c r="I22" s="91"/>
      <c r="J22" s="91"/>
      <c r="K22" s="91"/>
    </row>
    <row r="23" spans="1:11" ht="18">
      <c r="A23" s="91"/>
      <c r="B23" s="91"/>
      <c r="C23" s="91"/>
      <c r="D23" s="91"/>
      <c r="E23" s="91"/>
      <c r="F23" s="91"/>
      <c r="G23" s="91"/>
      <c r="H23" s="91"/>
      <c r="I23" s="91"/>
      <c r="J23" s="91"/>
      <c r="K23" s="91"/>
    </row>
    <row r="24" spans="1:11" ht="18">
      <c r="A24" s="91"/>
      <c r="B24" s="91"/>
      <c r="C24" s="91"/>
      <c r="D24" s="91"/>
      <c r="E24" s="91"/>
      <c r="F24" s="91"/>
      <c r="G24" s="91"/>
      <c r="H24" s="91"/>
      <c r="I24" s="91"/>
      <c r="J24" s="91"/>
      <c r="K24" s="91"/>
    </row>
    <row r="25" spans="1:11" ht="18">
      <c r="A25" s="91"/>
      <c r="B25" s="91"/>
      <c r="C25" s="91"/>
      <c r="D25" s="91"/>
      <c r="E25" s="91"/>
      <c r="F25" s="91"/>
      <c r="G25" s="91"/>
      <c r="H25" s="91"/>
      <c r="I25" s="91"/>
      <c r="J25" s="91"/>
      <c r="K25" s="91"/>
    </row>
    <row r="26" spans="1:11" ht="18">
      <c r="A26" s="91"/>
      <c r="B26" s="91"/>
      <c r="C26" s="91"/>
      <c r="D26" s="91"/>
      <c r="E26" s="91"/>
      <c r="F26" s="91"/>
      <c r="G26" s="91"/>
      <c r="H26" s="91"/>
      <c r="I26" s="91"/>
      <c r="J26" s="91"/>
      <c r="K26" s="91"/>
    </row>
    <row r="27" spans="1:11" ht="18">
      <c r="A27" s="91"/>
      <c r="B27" s="91"/>
      <c r="C27" s="91"/>
      <c r="D27" s="91"/>
      <c r="E27" s="91"/>
      <c r="F27" s="91"/>
      <c r="G27" s="91"/>
      <c r="H27" s="91"/>
      <c r="I27" s="91"/>
      <c r="J27" s="91"/>
      <c r="K27" s="91"/>
    </row>
    <row r="28" spans="1:11" ht="18">
      <c r="A28" s="91"/>
      <c r="B28" s="91"/>
      <c r="C28" s="91"/>
      <c r="D28" s="91"/>
      <c r="E28" s="91"/>
      <c r="F28" s="91"/>
      <c r="G28" s="91"/>
      <c r="H28" s="91"/>
      <c r="I28" s="91"/>
      <c r="J28" s="91"/>
      <c r="K28" s="91"/>
    </row>
    <row r="29" spans="1:11" ht="18">
      <c r="A29" s="91"/>
      <c r="B29" s="91"/>
      <c r="C29" s="91"/>
      <c r="D29" s="91"/>
      <c r="E29" s="91"/>
      <c r="F29" s="91"/>
      <c r="G29" s="91"/>
      <c r="H29" s="91"/>
      <c r="I29" s="91"/>
      <c r="J29" s="91"/>
      <c r="K29" s="91"/>
    </row>
    <row r="30" spans="1:11" ht="18">
      <c r="A30" s="91"/>
      <c r="B30" s="91"/>
      <c r="C30" s="91"/>
      <c r="D30" s="91"/>
      <c r="E30" s="91"/>
      <c r="F30" s="91"/>
      <c r="G30" s="91"/>
      <c r="H30" s="91"/>
      <c r="I30" s="91"/>
      <c r="J30" s="91"/>
      <c r="K30" s="91"/>
    </row>
    <row r="31" spans="1:11" ht="18">
      <c r="A31" s="91"/>
      <c r="B31" s="91"/>
      <c r="C31" s="91"/>
      <c r="D31" s="91"/>
      <c r="E31" s="91"/>
      <c r="F31" s="91"/>
      <c r="G31" s="91"/>
      <c r="H31" s="91"/>
      <c r="I31" s="91"/>
      <c r="J31" s="91"/>
      <c r="K31" s="91"/>
    </row>
    <row r="32" spans="1:11" ht="18">
      <c r="A32" s="91"/>
      <c r="B32" s="91"/>
      <c r="C32" s="91"/>
      <c r="D32" s="91"/>
      <c r="E32" s="91"/>
      <c r="F32" s="91"/>
      <c r="G32" s="91"/>
      <c r="H32" s="91"/>
      <c r="I32" s="91"/>
      <c r="J32" s="91"/>
      <c r="K32" s="91"/>
    </row>
    <row r="33" spans="1:20" ht="18">
      <c r="A33" s="91"/>
      <c r="B33" s="91"/>
      <c r="C33" s="91"/>
      <c r="D33" s="91"/>
      <c r="E33" s="91"/>
      <c r="F33" s="91"/>
      <c r="G33" s="91"/>
      <c r="H33" s="91"/>
      <c r="I33" s="91"/>
      <c r="J33" s="91"/>
      <c r="K33" s="91"/>
    </row>
    <row r="34" spans="1:20" ht="18">
      <c r="A34" s="91"/>
      <c r="B34" s="91"/>
      <c r="C34" s="91"/>
      <c r="D34" s="91"/>
      <c r="E34" s="91"/>
      <c r="F34" s="91"/>
      <c r="G34" s="91"/>
      <c r="H34" s="91"/>
      <c r="I34" s="91"/>
      <c r="J34" s="91"/>
      <c r="K34" s="91"/>
    </row>
    <row r="35" spans="1:20" ht="18">
      <c r="A35" s="91"/>
      <c r="B35" s="91"/>
      <c r="C35" s="91"/>
      <c r="D35" s="91"/>
      <c r="E35" s="91"/>
      <c r="F35" s="91"/>
      <c r="G35" s="91"/>
      <c r="H35" s="91"/>
      <c r="I35" s="91"/>
      <c r="J35" s="91"/>
      <c r="K35" s="91"/>
    </row>
    <row r="36" spans="1:20" ht="18">
      <c r="A36" s="91"/>
      <c r="B36" s="91"/>
      <c r="C36" s="91"/>
      <c r="D36" s="91"/>
      <c r="E36" s="91"/>
      <c r="F36" s="91"/>
      <c r="G36" s="91"/>
      <c r="H36" s="91"/>
      <c r="I36" s="91"/>
      <c r="J36" s="91"/>
      <c r="K36" s="91"/>
    </row>
    <row r="37" spans="1:20" ht="18">
      <c r="A37" s="91"/>
      <c r="B37" s="91"/>
      <c r="C37" s="91"/>
      <c r="D37" s="91"/>
      <c r="E37" s="91"/>
      <c r="F37" s="91"/>
      <c r="G37" s="91"/>
      <c r="H37" s="91"/>
      <c r="I37" s="91"/>
      <c r="J37" s="91"/>
      <c r="K37" s="91"/>
      <c r="T37" s="91"/>
    </row>
    <row r="38" spans="1:20" ht="18">
      <c r="A38" s="91"/>
      <c r="B38" s="91"/>
      <c r="C38" s="91"/>
      <c r="D38" s="91"/>
      <c r="E38" s="91"/>
      <c r="F38" s="91"/>
      <c r="G38" s="91"/>
      <c r="H38" s="91"/>
      <c r="I38" s="91"/>
      <c r="J38" s="91"/>
      <c r="K38" s="91"/>
    </row>
    <row r="39" spans="1:20" ht="18">
      <c r="A39" s="91"/>
      <c r="B39" s="91"/>
      <c r="C39" s="91"/>
      <c r="D39" s="91"/>
      <c r="E39" s="91"/>
      <c r="F39" s="91"/>
      <c r="G39" s="91"/>
      <c r="H39" s="91"/>
      <c r="I39" s="91"/>
      <c r="J39" s="91"/>
      <c r="K39" s="91"/>
    </row>
    <row r="40" spans="1:20" ht="18">
      <c r="A40" s="91"/>
      <c r="B40" s="91"/>
      <c r="C40" s="91"/>
      <c r="D40" s="91"/>
      <c r="E40" s="91"/>
      <c r="F40" s="91"/>
      <c r="G40" s="91"/>
      <c r="H40" s="91"/>
      <c r="I40" s="91"/>
      <c r="J40" s="91"/>
      <c r="K40" s="91"/>
    </row>
    <row r="41" spans="1:20" ht="18">
      <c r="A41" s="91"/>
      <c r="B41" s="91"/>
      <c r="C41" s="91"/>
      <c r="D41" s="91"/>
      <c r="E41" s="91"/>
      <c r="F41" s="91"/>
      <c r="G41" s="91"/>
      <c r="H41" s="91"/>
      <c r="I41" s="91"/>
      <c r="J41" s="91"/>
      <c r="K41" s="91"/>
    </row>
    <row r="42" spans="1:20" ht="18">
      <c r="A42" s="91"/>
      <c r="B42" s="91"/>
      <c r="C42" s="91"/>
      <c r="D42" s="91"/>
      <c r="E42" s="91"/>
      <c r="F42" s="91"/>
      <c r="G42" s="91"/>
      <c r="H42" s="91"/>
      <c r="I42" s="91"/>
      <c r="J42" s="91"/>
      <c r="K42" s="91"/>
    </row>
    <row r="43" spans="1:20" ht="18">
      <c r="A43" s="91"/>
      <c r="B43" s="91"/>
      <c r="C43" s="91"/>
      <c r="D43" s="91"/>
      <c r="E43" s="91"/>
      <c r="F43" s="91"/>
      <c r="G43" s="91"/>
      <c r="H43" s="91"/>
      <c r="I43" s="91"/>
      <c r="J43" s="91"/>
      <c r="K43" s="91"/>
    </row>
    <row r="44" spans="1:20" ht="18">
      <c r="A44" s="91"/>
      <c r="B44" s="91"/>
      <c r="C44" s="91"/>
      <c r="D44" s="91"/>
      <c r="E44" s="91"/>
      <c r="F44" s="91"/>
      <c r="G44" s="91"/>
      <c r="H44" s="91"/>
      <c r="I44" s="91"/>
      <c r="J44" s="91"/>
      <c r="K44" s="91"/>
    </row>
    <row r="45" spans="1:20" ht="18">
      <c r="A45" s="91"/>
      <c r="B45" s="91"/>
      <c r="C45" s="91"/>
      <c r="D45" s="91"/>
      <c r="E45" s="91"/>
      <c r="F45" s="91"/>
      <c r="G45" s="91"/>
      <c r="H45" s="91"/>
      <c r="I45" s="91"/>
      <c r="J45" s="91"/>
      <c r="K45" s="91"/>
    </row>
    <row r="46" spans="1:20" ht="18">
      <c r="A46" s="91"/>
      <c r="B46" s="91"/>
      <c r="C46" s="91"/>
      <c r="D46" s="91"/>
      <c r="E46" s="91"/>
      <c r="F46" s="91"/>
      <c r="G46" s="91"/>
      <c r="H46" s="91"/>
      <c r="I46" s="91"/>
      <c r="J46" s="91"/>
      <c r="K46" s="91"/>
    </row>
    <row r="47" spans="1:20" ht="18">
      <c r="A47" s="91"/>
      <c r="B47" s="91"/>
      <c r="C47" s="91"/>
      <c r="D47" s="91"/>
      <c r="E47" s="91"/>
      <c r="F47" s="91"/>
      <c r="G47" s="91"/>
      <c r="H47" s="91"/>
      <c r="I47" s="91"/>
      <c r="J47" s="91"/>
      <c r="K47" s="91"/>
    </row>
    <row r="48" spans="1:20" ht="18">
      <c r="A48" s="91"/>
      <c r="B48" s="91"/>
      <c r="C48" s="91"/>
      <c r="D48" s="91"/>
      <c r="E48" s="91"/>
      <c r="F48" s="91"/>
      <c r="G48" s="91"/>
      <c r="H48" s="91"/>
      <c r="I48" s="91"/>
      <c r="J48" s="91"/>
      <c r="K48" s="91"/>
    </row>
    <row r="49" spans="1:11" ht="18">
      <c r="A49" s="91"/>
      <c r="B49" s="91"/>
      <c r="C49" s="91"/>
      <c r="D49" s="91"/>
      <c r="E49" s="91"/>
      <c r="F49" s="91"/>
      <c r="G49" s="91"/>
      <c r="H49" s="91"/>
      <c r="I49" s="91"/>
      <c r="J49" s="91"/>
      <c r="K49" s="91"/>
    </row>
    <row r="50" spans="1:11" ht="18">
      <c r="A50" s="91"/>
      <c r="B50" s="91"/>
      <c r="C50" s="91"/>
      <c r="D50" s="91"/>
      <c r="E50" s="91"/>
      <c r="F50" s="91"/>
      <c r="G50" s="91"/>
      <c r="H50" s="91"/>
      <c r="I50" s="91"/>
      <c r="J50" s="91"/>
      <c r="K50" s="91"/>
    </row>
    <row r="51" spans="1:11" ht="18">
      <c r="A51" s="91"/>
      <c r="B51" s="91"/>
      <c r="C51" s="91"/>
      <c r="D51" s="91"/>
      <c r="E51" s="91"/>
      <c r="F51" s="91"/>
      <c r="G51" s="91"/>
      <c r="H51" s="91"/>
      <c r="I51" s="91"/>
      <c r="J51" s="91"/>
      <c r="K51" s="91"/>
    </row>
    <row r="52" spans="1:11" ht="18">
      <c r="A52" s="91"/>
      <c r="B52" s="91"/>
      <c r="C52" s="91"/>
      <c r="D52" s="91"/>
      <c r="E52" s="91"/>
      <c r="F52" s="91"/>
      <c r="G52" s="91"/>
      <c r="H52" s="91"/>
      <c r="I52" s="91"/>
      <c r="J52" s="91"/>
      <c r="K52" s="91"/>
    </row>
    <row r="53" spans="1:11" ht="15.75" customHeight="1">
      <c r="A53" s="91"/>
      <c r="B53" s="91"/>
      <c r="C53" s="91"/>
      <c r="D53" s="91"/>
      <c r="E53" s="91"/>
      <c r="F53" s="91"/>
      <c r="G53" s="91"/>
      <c r="H53" s="91"/>
      <c r="I53" s="91"/>
      <c r="J53" s="91"/>
      <c r="K53" s="91"/>
    </row>
    <row r="54" spans="1:11" ht="18">
      <c r="A54" s="91"/>
      <c r="B54" s="91"/>
      <c r="C54" s="91"/>
      <c r="D54" s="91"/>
      <c r="E54" s="91"/>
      <c r="F54" s="91"/>
      <c r="G54" s="91"/>
      <c r="H54" s="91"/>
      <c r="I54" s="91"/>
      <c r="J54" s="91"/>
      <c r="K54" s="91"/>
    </row>
    <row r="55" spans="1:11" ht="18">
      <c r="A55" s="91"/>
      <c r="B55" s="91"/>
      <c r="C55" s="91"/>
      <c r="D55" s="91"/>
      <c r="E55" s="91"/>
      <c r="F55" s="91"/>
      <c r="G55" s="91"/>
      <c r="H55" s="91"/>
      <c r="I55" s="91"/>
      <c r="J55" s="91"/>
      <c r="K55" s="91"/>
    </row>
    <row r="56" spans="1:11" ht="18">
      <c r="A56" s="91"/>
      <c r="B56" s="91"/>
      <c r="C56" s="91"/>
      <c r="D56" s="91"/>
      <c r="E56" s="91"/>
      <c r="F56" s="91"/>
      <c r="G56" s="91"/>
      <c r="H56" s="91"/>
      <c r="I56" s="91"/>
      <c r="J56" s="91"/>
      <c r="K56" s="91"/>
    </row>
    <row r="57" spans="1:11" ht="19.5" customHeight="1">
      <c r="A57" s="91"/>
      <c r="B57" s="91"/>
      <c r="C57" s="91"/>
      <c r="D57" s="91"/>
      <c r="E57" s="91"/>
      <c r="F57" s="91"/>
      <c r="G57" s="91"/>
      <c r="H57" s="91"/>
      <c r="I57" s="91"/>
      <c r="J57" s="91"/>
      <c r="K57" s="91"/>
    </row>
    <row r="58" spans="1:11" ht="18">
      <c r="A58" s="91"/>
      <c r="B58" s="91"/>
      <c r="C58" s="91"/>
      <c r="D58" s="91"/>
      <c r="E58" s="91"/>
      <c r="F58" s="91"/>
      <c r="G58" s="91"/>
      <c r="H58" s="91"/>
      <c r="I58" s="91"/>
      <c r="J58" s="91"/>
      <c r="K58" s="91"/>
    </row>
    <row r="59" spans="1:11" ht="18">
      <c r="A59" s="91"/>
      <c r="B59" s="91"/>
      <c r="C59" s="91"/>
      <c r="D59" s="91"/>
      <c r="E59" s="91"/>
      <c r="F59" s="91"/>
      <c r="G59" s="91"/>
      <c r="H59" s="91"/>
      <c r="I59" s="91"/>
      <c r="J59" s="91"/>
      <c r="K59" s="91"/>
    </row>
    <row r="60" spans="1:11" ht="18">
      <c r="A60" s="91"/>
      <c r="B60" s="91"/>
      <c r="C60" s="91"/>
      <c r="D60" s="91"/>
      <c r="E60" s="91"/>
      <c r="F60" s="91"/>
      <c r="G60" s="91"/>
      <c r="H60" s="91"/>
      <c r="I60" s="91"/>
      <c r="J60" s="91"/>
      <c r="K60" s="91"/>
    </row>
    <row r="61" spans="1:11" ht="18">
      <c r="A61" s="91"/>
      <c r="B61" s="91"/>
      <c r="C61" s="91"/>
      <c r="D61" s="91"/>
      <c r="E61" s="91"/>
      <c r="F61" s="91"/>
      <c r="G61" s="91"/>
      <c r="H61" s="91"/>
      <c r="I61" s="91"/>
      <c r="J61" s="91"/>
      <c r="K61" s="91"/>
    </row>
  </sheetData>
  <phoneticPr fontId="3"/>
  <pageMargins left="0.25" right="0.25" top="0.75" bottom="0.75" header="0.3" footer="0.3"/>
  <pageSetup paperSize="9" scale="7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FF5A0-3029-4AAB-9296-0B78A93EDB13}">
  <sheetPr>
    <tabColor theme="5" tint="0.59999389629810485"/>
    <pageSetUpPr fitToPage="1"/>
  </sheetPr>
  <dimension ref="C1:K59"/>
  <sheetViews>
    <sheetView zoomScale="60" zoomScaleNormal="60" zoomScaleSheetLayoutView="70" workbookViewId="0">
      <selection activeCell="G1" sqref="G1"/>
    </sheetView>
  </sheetViews>
  <sheetFormatPr defaultColWidth="8.5" defaultRowHeight="15"/>
  <cols>
    <col min="1" max="1" width="3" style="415" customWidth="1"/>
    <col min="2" max="2" width="5.5" style="415" customWidth="1"/>
    <col min="3" max="3" width="3.5" style="415" customWidth="1"/>
    <col min="4" max="4" width="32.5" style="415" customWidth="1"/>
    <col min="5" max="5" width="27.5" style="415" customWidth="1"/>
    <col min="6" max="6" width="5.5" style="415" customWidth="1"/>
    <col min="7" max="7" width="17" style="415" customWidth="1"/>
    <col min="8" max="8" width="3.5" style="415" customWidth="1"/>
    <col min="9" max="9" width="14" style="415" customWidth="1"/>
    <col min="10" max="10" width="3.5" style="415" customWidth="1"/>
    <col min="11" max="11" width="3" style="415" customWidth="1"/>
    <col min="12" max="16384" width="8.5" style="415"/>
  </cols>
  <sheetData>
    <row r="1" spans="3:11">
      <c r="D1" s="444" t="s">
        <v>158</v>
      </c>
      <c r="H1" s="445"/>
      <c r="I1" s="415" t="s">
        <v>138</v>
      </c>
    </row>
    <row r="2" spans="3:11">
      <c r="C2" s="83"/>
      <c r="D2" s="444"/>
    </row>
    <row r="3" spans="3:11" ht="16">
      <c r="C3" s="405" t="s">
        <v>41</v>
      </c>
      <c r="D3" s="419"/>
      <c r="E3" s="419"/>
      <c r="F3" s="419"/>
      <c r="G3" s="419"/>
      <c r="H3" s="419"/>
      <c r="I3" s="419"/>
      <c r="J3" s="421"/>
    </row>
    <row r="4" spans="3:11" ht="16">
      <c r="C4" s="408" t="s">
        <v>139</v>
      </c>
      <c r="D4" s="83"/>
      <c r="E4" s="83"/>
      <c r="F4" s="83"/>
      <c r="G4" s="83"/>
      <c r="H4" s="83"/>
      <c r="I4" s="83"/>
      <c r="J4" s="80"/>
    </row>
    <row r="5" spans="3:11" s="425" customFormat="1" ht="25.5" customHeight="1">
      <c r="C5" s="423"/>
      <c r="D5" s="566" t="s">
        <v>159</v>
      </c>
      <c r="E5" s="566"/>
      <c r="F5" s="566"/>
      <c r="G5" s="566"/>
      <c r="H5" s="566"/>
      <c r="I5" s="566"/>
      <c r="J5" s="567"/>
      <c r="K5" s="446"/>
    </row>
    <row r="6" spans="3:11" s="425" customFormat="1" ht="18" customHeight="1">
      <c r="C6" s="423"/>
      <c r="D6" s="447"/>
      <c r="E6" s="447"/>
      <c r="F6" s="447"/>
      <c r="G6" s="447"/>
      <c r="H6" s="447"/>
      <c r="I6" s="447"/>
      <c r="J6" s="448"/>
      <c r="K6" s="446"/>
    </row>
    <row r="7" spans="3:11" s="425" customFormat="1" ht="18" customHeight="1">
      <c r="C7" s="423"/>
      <c r="D7" s="449" t="s">
        <v>160</v>
      </c>
      <c r="E7" s="447"/>
      <c r="F7" s="447"/>
      <c r="G7" s="447"/>
      <c r="H7" s="447"/>
      <c r="I7" s="447"/>
      <c r="J7" s="448"/>
      <c r="K7" s="446"/>
    </row>
    <row r="8" spans="3:11">
      <c r="C8" s="426"/>
      <c r="D8" s="87" t="s">
        <v>161</v>
      </c>
      <c r="J8" s="80"/>
    </row>
    <row r="9" spans="3:11" ht="16.25" customHeight="1">
      <c r="C9" s="426"/>
      <c r="D9" s="569" t="s">
        <v>141</v>
      </c>
      <c r="E9" s="569" t="s">
        <v>162</v>
      </c>
      <c r="F9" s="571" t="s">
        <v>163</v>
      </c>
      <c r="G9" s="569" t="s">
        <v>154</v>
      </c>
      <c r="I9" s="219" t="s">
        <v>143</v>
      </c>
      <c r="J9" s="80"/>
    </row>
    <row r="10" spans="3:11" ht="18.75" customHeight="1" thickBot="1">
      <c r="C10" s="426"/>
      <c r="D10" s="570"/>
      <c r="E10" s="570"/>
      <c r="F10" s="572"/>
      <c r="G10" s="570"/>
      <c r="I10" s="220" t="s">
        <v>146</v>
      </c>
      <c r="J10" s="80"/>
    </row>
    <row r="11" spans="3:11" ht="15.5" thickTop="1">
      <c r="C11" s="450" t="s">
        <v>164</v>
      </c>
      <c r="D11" s="86" t="s">
        <v>165</v>
      </c>
      <c r="E11" s="451">
        <v>5</v>
      </c>
      <c r="F11" s="452" t="s">
        <v>166</v>
      </c>
      <c r="G11" s="451">
        <v>3000</v>
      </c>
      <c r="I11" s="429">
        <f t="shared" ref="I11:I47" si="0">IF(OR($E11="",$G11=""),"",$E11*$G11)</f>
        <v>15000</v>
      </c>
      <c r="J11" s="80"/>
    </row>
    <row r="12" spans="3:11">
      <c r="C12" s="426"/>
      <c r="D12" s="86"/>
      <c r="E12" s="451"/>
      <c r="F12" s="452"/>
      <c r="G12" s="451"/>
      <c r="I12" s="429" t="str">
        <f t="shared" si="0"/>
        <v/>
      </c>
      <c r="J12" s="80"/>
    </row>
    <row r="13" spans="3:11">
      <c r="C13" s="426"/>
      <c r="D13" s="86"/>
      <c r="E13" s="451"/>
      <c r="F13" s="452"/>
      <c r="G13" s="451"/>
      <c r="I13" s="429" t="str">
        <f t="shared" si="0"/>
        <v/>
      </c>
      <c r="J13" s="80"/>
    </row>
    <row r="14" spans="3:11">
      <c r="C14" s="426"/>
      <c r="D14" s="86"/>
      <c r="E14" s="451"/>
      <c r="F14" s="452"/>
      <c r="G14" s="451"/>
      <c r="I14" s="429" t="str">
        <f t="shared" si="0"/>
        <v/>
      </c>
      <c r="J14" s="80"/>
    </row>
    <row r="15" spans="3:11">
      <c r="C15" s="426"/>
      <c r="D15" s="86"/>
      <c r="E15" s="451"/>
      <c r="F15" s="452"/>
      <c r="G15" s="451"/>
      <c r="I15" s="429" t="str">
        <f t="shared" si="0"/>
        <v/>
      </c>
      <c r="J15" s="80"/>
    </row>
    <row r="16" spans="3:11">
      <c r="C16" s="426"/>
      <c r="D16" s="86"/>
      <c r="E16" s="451"/>
      <c r="F16" s="452"/>
      <c r="G16" s="451"/>
      <c r="I16" s="429" t="str">
        <f t="shared" si="0"/>
        <v/>
      </c>
      <c r="J16" s="80"/>
    </row>
    <row r="17" spans="3:10">
      <c r="C17" s="426"/>
      <c r="D17" s="86"/>
      <c r="E17" s="451"/>
      <c r="F17" s="452"/>
      <c r="G17" s="451"/>
      <c r="I17" s="429" t="str">
        <f t="shared" si="0"/>
        <v/>
      </c>
      <c r="J17" s="80"/>
    </row>
    <row r="18" spans="3:10">
      <c r="C18" s="426"/>
      <c r="D18" s="86"/>
      <c r="E18" s="451"/>
      <c r="F18" s="452"/>
      <c r="G18" s="451"/>
      <c r="I18" s="429" t="str">
        <f t="shared" si="0"/>
        <v/>
      </c>
      <c r="J18" s="80"/>
    </row>
    <row r="19" spans="3:10">
      <c r="C19" s="426"/>
      <c r="D19" s="86"/>
      <c r="E19" s="451"/>
      <c r="F19" s="452"/>
      <c r="G19" s="451"/>
      <c r="I19" s="429" t="str">
        <f t="shared" si="0"/>
        <v/>
      </c>
      <c r="J19" s="80"/>
    </row>
    <row r="20" spans="3:10">
      <c r="C20" s="426"/>
      <c r="D20" s="86"/>
      <c r="E20" s="451"/>
      <c r="F20" s="452"/>
      <c r="G20" s="451"/>
      <c r="I20" s="429" t="str">
        <f t="shared" si="0"/>
        <v/>
      </c>
      <c r="J20" s="80"/>
    </row>
    <row r="21" spans="3:10">
      <c r="C21" s="426"/>
      <c r="D21" s="86"/>
      <c r="E21" s="451"/>
      <c r="F21" s="452"/>
      <c r="G21" s="451"/>
      <c r="I21" s="429" t="str">
        <f t="shared" si="0"/>
        <v/>
      </c>
      <c r="J21" s="80"/>
    </row>
    <row r="22" spans="3:10">
      <c r="C22" s="426"/>
      <c r="D22" s="86"/>
      <c r="E22" s="451"/>
      <c r="F22" s="452"/>
      <c r="G22" s="451"/>
      <c r="I22" s="429" t="str">
        <f t="shared" si="0"/>
        <v/>
      </c>
      <c r="J22" s="80"/>
    </row>
    <row r="23" spans="3:10">
      <c r="C23" s="426"/>
      <c r="D23" s="86"/>
      <c r="E23" s="451"/>
      <c r="F23" s="452"/>
      <c r="G23" s="451"/>
      <c r="I23" s="429" t="str">
        <f t="shared" si="0"/>
        <v/>
      </c>
      <c r="J23" s="80"/>
    </row>
    <row r="24" spans="3:10">
      <c r="C24" s="426"/>
      <c r="D24" s="86"/>
      <c r="E24" s="451"/>
      <c r="F24" s="452"/>
      <c r="G24" s="451"/>
      <c r="I24" s="429" t="str">
        <f t="shared" si="0"/>
        <v/>
      </c>
      <c r="J24" s="80"/>
    </row>
    <row r="25" spans="3:10">
      <c r="C25" s="426"/>
      <c r="D25" s="86"/>
      <c r="E25" s="451"/>
      <c r="F25" s="452"/>
      <c r="G25" s="451"/>
      <c r="I25" s="429" t="str">
        <f t="shared" si="0"/>
        <v/>
      </c>
      <c r="J25" s="80"/>
    </row>
    <row r="26" spans="3:10">
      <c r="C26" s="426"/>
      <c r="D26" s="86"/>
      <c r="E26" s="451"/>
      <c r="F26" s="452"/>
      <c r="G26" s="451"/>
      <c r="I26" s="429" t="str">
        <f t="shared" si="0"/>
        <v/>
      </c>
      <c r="J26" s="80"/>
    </row>
    <row r="27" spans="3:10">
      <c r="C27" s="426"/>
      <c r="D27" s="86"/>
      <c r="E27" s="451"/>
      <c r="F27" s="452"/>
      <c r="G27" s="451"/>
      <c r="I27" s="429" t="str">
        <f t="shared" si="0"/>
        <v/>
      </c>
      <c r="J27" s="80"/>
    </row>
    <row r="28" spans="3:10">
      <c r="C28" s="426"/>
      <c r="D28" s="86"/>
      <c r="E28" s="451"/>
      <c r="F28" s="452"/>
      <c r="G28" s="451"/>
      <c r="I28" s="429" t="str">
        <f t="shared" si="0"/>
        <v/>
      </c>
      <c r="J28" s="80"/>
    </row>
    <row r="29" spans="3:10">
      <c r="C29" s="426"/>
      <c r="D29" s="86"/>
      <c r="E29" s="451"/>
      <c r="F29" s="452"/>
      <c r="G29" s="451"/>
      <c r="I29" s="429" t="str">
        <f t="shared" si="0"/>
        <v/>
      </c>
      <c r="J29" s="80"/>
    </row>
    <row r="30" spans="3:10">
      <c r="C30" s="426"/>
      <c r="D30" s="86"/>
      <c r="E30" s="451"/>
      <c r="F30" s="452"/>
      <c r="G30" s="451"/>
      <c r="I30" s="429" t="str">
        <f t="shared" si="0"/>
        <v/>
      </c>
      <c r="J30" s="80"/>
    </row>
    <row r="31" spans="3:10">
      <c r="C31" s="426"/>
      <c r="D31" s="86"/>
      <c r="E31" s="451"/>
      <c r="F31" s="452"/>
      <c r="G31" s="451"/>
      <c r="I31" s="429" t="str">
        <f t="shared" si="0"/>
        <v/>
      </c>
      <c r="J31" s="80"/>
    </row>
    <row r="32" spans="3:10">
      <c r="C32" s="426"/>
      <c r="D32" s="86"/>
      <c r="E32" s="451"/>
      <c r="F32" s="452"/>
      <c r="G32" s="451"/>
      <c r="I32" s="429" t="str">
        <f t="shared" si="0"/>
        <v/>
      </c>
      <c r="J32" s="80"/>
    </row>
    <row r="33" spans="3:10">
      <c r="C33" s="426"/>
      <c r="D33" s="86"/>
      <c r="E33" s="451"/>
      <c r="F33" s="452"/>
      <c r="G33" s="451"/>
      <c r="I33" s="429" t="str">
        <f t="shared" si="0"/>
        <v/>
      </c>
      <c r="J33" s="80"/>
    </row>
    <row r="34" spans="3:10">
      <c r="C34" s="426"/>
      <c r="D34" s="86"/>
      <c r="E34" s="451"/>
      <c r="F34" s="452"/>
      <c r="G34" s="451"/>
      <c r="I34" s="429" t="str">
        <f t="shared" si="0"/>
        <v/>
      </c>
      <c r="J34" s="80"/>
    </row>
    <row r="35" spans="3:10">
      <c r="C35" s="426"/>
      <c r="D35" s="86"/>
      <c r="E35" s="451"/>
      <c r="F35" s="452"/>
      <c r="G35" s="451"/>
      <c r="I35" s="429" t="str">
        <f t="shared" si="0"/>
        <v/>
      </c>
      <c r="J35" s="80"/>
    </row>
    <row r="36" spans="3:10">
      <c r="C36" s="426"/>
      <c r="D36" s="86"/>
      <c r="E36" s="451"/>
      <c r="F36" s="452"/>
      <c r="G36" s="451"/>
      <c r="I36" s="429" t="str">
        <f t="shared" si="0"/>
        <v/>
      </c>
      <c r="J36" s="80"/>
    </row>
    <row r="37" spans="3:10">
      <c r="C37" s="426"/>
      <c r="D37" s="86"/>
      <c r="E37" s="451"/>
      <c r="F37" s="452"/>
      <c r="G37" s="451"/>
      <c r="I37" s="429" t="str">
        <f t="shared" si="0"/>
        <v/>
      </c>
      <c r="J37" s="80"/>
    </row>
    <row r="38" spans="3:10">
      <c r="C38" s="426"/>
      <c r="D38" s="86"/>
      <c r="E38" s="451"/>
      <c r="F38" s="452"/>
      <c r="G38" s="451"/>
      <c r="I38" s="429" t="str">
        <f t="shared" si="0"/>
        <v/>
      </c>
      <c r="J38" s="80"/>
    </row>
    <row r="39" spans="3:10">
      <c r="C39" s="426"/>
      <c r="D39" s="86"/>
      <c r="E39" s="451"/>
      <c r="F39" s="452"/>
      <c r="G39" s="451"/>
      <c r="I39" s="429" t="str">
        <f t="shared" si="0"/>
        <v/>
      </c>
      <c r="J39" s="80"/>
    </row>
    <row r="40" spans="3:10">
      <c r="C40" s="426"/>
      <c r="D40" s="86"/>
      <c r="E40" s="451"/>
      <c r="F40" s="452"/>
      <c r="G40" s="451"/>
      <c r="I40" s="429" t="str">
        <f t="shared" si="0"/>
        <v/>
      </c>
      <c r="J40" s="80"/>
    </row>
    <row r="41" spans="3:10">
      <c r="C41" s="426"/>
      <c r="D41" s="86"/>
      <c r="E41" s="451"/>
      <c r="F41" s="452"/>
      <c r="G41" s="451"/>
      <c r="I41" s="429" t="str">
        <f t="shared" si="0"/>
        <v/>
      </c>
      <c r="J41" s="80"/>
    </row>
    <row r="42" spans="3:10">
      <c r="C42" s="426"/>
      <c r="D42" s="86"/>
      <c r="E42" s="451"/>
      <c r="F42" s="452"/>
      <c r="G42" s="451"/>
      <c r="I42" s="429" t="str">
        <f t="shared" si="0"/>
        <v/>
      </c>
      <c r="J42" s="80"/>
    </row>
    <row r="43" spans="3:10">
      <c r="C43" s="426"/>
      <c r="D43" s="86"/>
      <c r="E43" s="451"/>
      <c r="F43" s="452"/>
      <c r="G43" s="451"/>
      <c r="I43" s="429" t="str">
        <f t="shared" si="0"/>
        <v/>
      </c>
      <c r="J43" s="80"/>
    </row>
    <row r="44" spans="3:10">
      <c r="C44" s="426"/>
      <c r="D44" s="86"/>
      <c r="E44" s="451"/>
      <c r="F44" s="452"/>
      <c r="G44" s="451"/>
      <c r="I44" s="429" t="str">
        <f t="shared" si="0"/>
        <v/>
      </c>
      <c r="J44" s="80"/>
    </row>
    <row r="45" spans="3:10">
      <c r="C45" s="426"/>
      <c r="D45" s="86"/>
      <c r="E45" s="451"/>
      <c r="F45" s="452"/>
      <c r="G45" s="451"/>
      <c r="I45" s="429" t="str">
        <f t="shared" si="0"/>
        <v/>
      </c>
      <c r="J45" s="80"/>
    </row>
    <row r="46" spans="3:10">
      <c r="C46" s="426"/>
      <c r="D46" s="86"/>
      <c r="E46" s="451"/>
      <c r="F46" s="452"/>
      <c r="G46" s="451"/>
      <c r="I46" s="429" t="str">
        <f t="shared" si="0"/>
        <v/>
      </c>
      <c r="J46" s="80"/>
    </row>
    <row r="47" spans="3:10">
      <c r="C47" s="426"/>
      <c r="D47" s="86"/>
      <c r="E47" s="451"/>
      <c r="F47" s="452"/>
      <c r="G47" s="451"/>
      <c r="I47" s="429" t="str">
        <f t="shared" si="0"/>
        <v/>
      </c>
      <c r="J47" s="80"/>
    </row>
    <row r="48" spans="3:10">
      <c r="C48" s="426"/>
      <c r="D48" s="83"/>
      <c r="E48" s="437"/>
      <c r="F48" s="437"/>
      <c r="G48" s="437"/>
      <c r="H48" s="437" t="s">
        <v>167</v>
      </c>
      <c r="I48" s="440">
        <f>SUM(I11:I47)</f>
        <v>15000</v>
      </c>
      <c r="J48" s="80"/>
    </row>
    <row r="49" spans="3:10">
      <c r="C49" s="426"/>
      <c r="D49" s="85"/>
      <c r="I49" s="453"/>
      <c r="J49" s="80"/>
    </row>
    <row r="50" spans="3:10">
      <c r="C50" s="426"/>
      <c r="D50" s="84" t="s">
        <v>168</v>
      </c>
      <c r="J50" s="80"/>
    </row>
    <row r="51" spans="3:10" ht="16.25" customHeight="1">
      <c r="C51" s="426"/>
      <c r="D51" s="569" t="s">
        <v>141</v>
      </c>
      <c r="E51" s="569" t="s">
        <v>169</v>
      </c>
      <c r="F51" s="569" t="s">
        <v>170</v>
      </c>
      <c r="G51" s="569"/>
      <c r="I51" s="219" t="s">
        <v>143</v>
      </c>
      <c r="J51" s="80"/>
    </row>
    <row r="52" spans="3:10" ht="17.25" customHeight="1" thickBot="1">
      <c r="C52" s="426"/>
      <c r="D52" s="569"/>
      <c r="E52" s="571"/>
      <c r="F52" s="569"/>
      <c r="G52" s="569"/>
      <c r="I52" s="220" t="s">
        <v>146</v>
      </c>
      <c r="J52" s="80"/>
    </row>
    <row r="53" spans="3:10" ht="15.75" customHeight="1" thickTop="1">
      <c r="C53" s="426"/>
      <c r="D53" s="82" t="s">
        <v>171</v>
      </c>
      <c r="E53" s="454">
        <f>'【ｼｰﾄ4】材料費・労務費 明細'!M38</f>
        <v>15735332.100000001</v>
      </c>
      <c r="F53" s="568">
        <v>0.09</v>
      </c>
      <c r="G53" s="568"/>
      <c r="I53" s="429">
        <f>IF(OR($E$53="",$F$53=""),"",$E$53*$F$53)</f>
        <v>1416179.889</v>
      </c>
      <c r="J53" s="80"/>
    </row>
    <row r="54" spans="3:10">
      <c r="C54" s="426"/>
      <c r="E54" s="437"/>
      <c r="F54" s="437"/>
      <c r="G54" s="437"/>
      <c r="H54" s="437" t="s">
        <v>167</v>
      </c>
      <c r="I54" s="429">
        <f>SUM(I53)</f>
        <v>1416179.889</v>
      </c>
      <c r="J54" s="80"/>
    </row>
    <row r="55" spans="3:10">
      <c r="C55" s="426"/>
      <c r="J55" s="80"/>
    </row>
    <row r="56" spans="3:10">
      <c r="C56" s="426"/>
      <c r="D56" s="83" t="s">
        <v>172</v>
      </c>
      <c r="E56" s="437"/>
      <c r="F56" s="437"/>
      <c r="G56" s="437"/>
      <c r="H56" s="437" t="s">
        <v>173</v>
      </c>
      <c r="I56" s="429">
        <f>SUM(I48,I54)</f>
        <v>1431179.889</v>
      </c>
      <c r="J56" s="80"/>
    </row>
    <row r="57" spans="3:10">
      <c r="C57" s="426"/>
      <c r="D57" s="83" t="s">
        <v>174</v>
      </c>
      <c r="E57" s="437"/>
      <c r="F57" s="437"/>
      <c r="G57" s="437"/>
      <c r="H57" s="437"/>
      <c r="I57" s="455"/>
      <c r="J57" s="80"/>
    </row>
    <row r="58" spans="3:10" ht="19.5" customHeight="1">
      <c r="C58" s="426"/>
      <c r="D58" s="415" t="s">
        <v>175</v>
      </c>
      <c r="E58" s="456"/>
      <c r="F58" s="456"/>
      <c r="G58" s="456"/>
      <c r="H58" s="456"/>
      <c r="I58" s="456"/>
      <c r="J58" s="80"/>
    </row>
    <row r="59" spans="3:10">
      <c r="C59" s="427"/>
      <c r="D59" s="428"/>
      <c r="E59" s="428"/>
      <c r="F59" s="428"/>
      <c r="G59" s="428"/>
      <c r="H59" s="428"/>
      <c r="I59" s="428"/>
      <c r="J59" s="443"/>
    </row>
  </sheetData>
  <mergeCells count="9">
    <mergeCell ref="D5:J5"/>
    <mergeCell ref="F53:G53"/>
    <mergeCell ref="D9:D10"/>
    <mergeCell ref="E9:E10"/>
    <mergeCell ref="F9:F10"/>
    <mergeCell ref="G9:G10"/>
    <mergeCell ref="D51:D52"/>
    <mergeCell ref="E51:E52"/>
    <mergeCell ref="F51:G52"/>
  </mergeCells>
  <phoneticPr fontId="3"/>
  <conditionalFormatting sqref="D11:D47">
    <cfRule type="expression" dxfId="4" priority="3">
      <formula>$D11&lt;&gt;""</formula>
    </cfRule>
  </conditionalFormatting>
  <conditionalFormatting sqref="E11:F47">
    <cfRule type="expression" dxfId="3" priority="2">
      <formula>$E11&lt;&gt;""</formula>
    </cfRule>
  </conditionalFormatting>
  <conditionalFormatting sqref="E11:G47">
    <cfRule type="expression" dxfId="2" priority="4">
      <formula>$D11&lt;&gt;""</formula>
    </cfRule>
  </conditionalFormatting>
  <conditionalFormatting sqref="F53">
    <cfRule type="expression" dxfId="1" priority="5">
      <formula>$F$53</formula>
    </cfRule>
  </conditionalFormatting>
  <conditionalFormatting sqref="G11:G47">
    <cfRule type="expression" dxfId="0" priority="1">
      <formula>$G11&lt;&gt;""</formula>
    </cfRule>
  </conditionalFormatting>
  <pageMargins left="0.23622047244094491" right="0.23622047244094491"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様式(1)（鑑）</vt:lpstr>
      <vt:lpstr>【ｼｰﾄ1】様式（鑑）</vt:lpstr>
      <vt:lpstr>【ｼｰﾄ2】様式（鑑） (別紙)</vt:lpstr>
      <vt:lpstr>【ｼｰﾄ3】 見積書合計金額の内訳明細書</vt:lpstr>
      <vt:lpstr>【ｼｰﾄ4】材料費・労務費 明細</vt:lpstr>
      <vt:lpstr>【ｼｰﾄ5】法定福利費・建退共掛金 明細</vt:lpstr>
      <vt:lpstr>【ｼｰﾄ6】安全衛生経費 確認表</vt:lpstr>
      <vt:lpstr>【ｼｰﾄ7】安全衛生経費 明細</vt:lpstr>
      <vt:lpstr>'【ｼｰﾄ1】様式（鑑）'!Print_Area</vt:lpstr>
      <vt:lpstr>'【ｼｰﾄ2】様式（鑑） (別紙)'!Print_Area</vt:lpstr>
      <vt:lpstr>'【ｼｰﾄ3】 見積書合計金額の内訳明細書'!Print_Area</vt:lpstr>
      <vt:lpstr>'【ｼｰﾄ4】材料費・労務費 明細'!Print_Area</vt:lpstr>
      <vt:lpstr>'【ｼｰﾄ5】法定福利費・建退共掛金 明細'!Print_Area</vt:lpstr>
      <vt:lpstr>'【ｼｰﾄ6】安全衛生経費 確認表'!Print_Area</vt:lpstr>
      <vt:lpstr>'【ｼｰﾄ7】安全衛生経費 明細'!Print_Area</vt:lpstr>
      <vt:lpstr>'様式(1)（鑑）'!Print_Area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2025-12-10T07:19:34Z</dcterms:created>
  <dcterms:modified xsi:type="dcterms:W3CDTF">2026-07-10T02:06:37Z</dcterms:modified>
  <cp:category/>
  <cp:contentStatus/>
</cp:coreProperties>
</file>